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tec\Dat\AGA\InvEmisiones\I2021\SNAP\Vol3\SNAP\Total Nacional por SNAP\"/>
    </mc:Choice>
  </mc:AlternateContent>
  <bookViews>
    <workbookView xWindow="120" yWindow="135" windowWidth="21210" windowHeight="8835" firstSheet="2" activeTab="3"/>
  </bookViews>
  <sheets>
    <sheet name="ACIDIFICADORES" sheetId="2" r:id="rId1"/>
    <sheet name="METALES PESADOS" sheetId="3" r:id="rId2"/>
    <sheet name="COPs" sheetId="4" r:id="rId3"/>
    <sheet name="RESUMEN" sheetId="5" r:id="rId4"/>
  </sheets>
  <definedNames>
    <definedName name="_xlnm.Print_Area" localSheetId="0">ACIDIFICADORES!$A$1:$P$654</definedName>
    <definedName name="_xlnm.Print_Area" localSheetId="2">COPs!$A$1:$M$654</definedName>
    <definedName name="_xlnm.Print_Area" localSheetId="1">'METALES PESADOS'!$A$1:$R$654</definedName>
    <definedName name="_xlnm.Print_Area" localSheetId="3">RESUMEN!$A$1:$P$48</definedName>
  </definedNames>
  <calcPr calcId="162913"/>
</workbook>
</file>

<file path=xl/calcChain.xml><?xml version="1.0" encoding="utf-8"?>
<calcChain xmlns="http://schemas.openxmlformats.org/spreadsheetml/2006/main">
  <c r="I46" i="5" l="1"/>
  <c r="H46" i="5"/>
  <c r="G46" i="5"/>
  <c r="F46" i="5"/>
  <c r="I40" i="5"/>
  <c r="H40" i="5"/>
  <c r="G40" i="5"/>
  <c r="F40" i="5"/>
  <c r="M228" i="4"/>
  <c r="L228" i="4"/>
  <c r="K228" i="4"/>
  <c r="J228" i="4"/>
  <c r="I228" i="4"/>
  <c r="H228" i="4"/>
  <c r="G228" i="4"/>
  <c r="M204" i="4"/>
  <c r="L204" i="4"/>
  <c r="K204" i="4"/>
  <c r="J204" i="4"/>
  <c r="I204" i="4"/>
  <c r="H204" i="4"/>
  <c r="G204" i="4"/>
  <c r="M294" i="4"/>
  <c r="L294" i="4"/>
  <c r="K294" i="4"/>
  <c r="J294" i="4"/>
  <c r="I294" i="4"/>
  <c r="H294" i="4"/>
  <c r="G294" i="4"/>
  <c r="M288" i="4"/>
  <c r="L288" i="4"/>
  <c r="K288" i="4"/>
  <c r="J288" i="4"/>
  <c r="I288" i="4"/>
  <c r="H288" i="4"/>
  <c r="G288" i="4"/>
  <c r="M277" i="4"/>
  <c r="L277" i="4"/>
  <c r="K277" i="4"/>
  <c r="J277" i="4"/>
  <c r="I277" i="4"/>
  <c r="H277" i="4"/>
  <c r="G277" i="4"/>
  <c r="J653" i="4"/>
  <c r="M642" i="4"/>
  <c r="M653" i="4" s="1"/>
  <c r="L642" i="4"/>
  <c r="K642" i="4"/>
  <c r="K653" i="4" s="1"/>
  <c r="J642" i="4"/>
  <c r="I642" i="4"/>
  <c r="I653" i="4" s="1"/>
  <c r="H642" i="4"/>
  <c r="G642" i="4"/>
  <c r="G653" i="4" s="1"/>
  <c r="M635" i="4"/>
  <c r="L635" i="4"/>
  <c r="L653" i="4" s="1"/>
  <c r="K635" i="4"/>
  <c r="J635" i="4"/>
  <c r="I635" i="4"/>
  <c r="H635" i="4"/>
  <c r="H653" i="4" s="1"/>
  <c r="G635" i="4"/>
  <c r="M628" i="4"/>
  <c r="L628" i="4"/>
  <c r="K628" i="4"/>
  <c r="J628" i="4"/>
  <c r="I628" i="4"/>
  <c r="H628" i="4"/>
  <c r="G628" i="4"/>
  <c r="M612" i="4"/>
  <c r="L612" i="4"/>
  <c r="K612" i="4"/>
  <c r="J612" i="4"/>
  <c r="I612" i="4"/>
  <c r="H612" i="4"/>
  <c r="G612" i="4"/>
  <c r="M599" i="4"/>
  <c r="L599" i="4"/>
  <c r="K599" i="4"/>
  <c r="J599" i="4"/>
  <c r="I599" i="4"/>
  <c r="H599" i="4"/>
  <c r="G599" i="4"/>
  <c r="M588" i="4"/>
  <c r="L588" i="4"/>
  <c r="K588" i="4"/>
  <c r="J588" i="4"/>
  <c r="I588" i="4"/>
  <c r="H588" i="4"/>
  <c r="G588" i="4"/>
  <c r="M579" i="4"/>
  <c r="L579" i="4"/>
  <c r="K579" i="4"/>
  <c r="J579" i="4"/>
  <c r="I579" i="4"/>
  <c r="H579" i="4"/>
  <c r="G579" i="4"/>
  <c r="M568" i="4"/>
  <c r="L568" i="4"/>
  <c r="K568" i="4"/>
  <c r="J568" i="4"/>
  <c r="I568" i="4"/>
  <c r="H568" i="4"/>
  <c r="G568" i="4"/>
  <c r="M561" i="4"/>
  <c r="L561" i="4"/>
  <c r="K561" i="4"/>
  <c r="J561" i="4"/>
  <c r="I561" i="4"/>
  <c r="H561" i="4"/>
  <c r="G561" i="4"/>
  <c r="M557" i="4"/>
  <c r="L557" i="4"/>
  <c r="K557" i="4"/>
  <c r="J557" i="4"/>
  <c r="I557" i="4"/>
  <c r="H557" i="4"/>
  <c r="G557" i="4"/>
  <c r="M544" i="4"/>
  <c r="L544" i="4"/>
  <c r="K544" i="4"/>
  <c r="J544" i="4"/>
  <c r="I544" i="4"/>
  <c r="H544" i="4"/>
  <c r="G544" i="4"/>
  <c r="M531" i="4"/>
  <c r="L531" i="4"/>
  <c r="K531" i="4"/>
  <c r="J531" i="4"/>
  <c r="I531" i="4"/>
  <c r="H531" i="4"/>
  <c r="G531" i="4"/>
  <c r="M520" i="4"/>
  <c r="M526" i="4" s="1"/>
  <c r="L520" i="4"/>
  <c r="K520" i="4"/>
  <c r="J520" i="4"/>
  <c r="I520" i="4"/>
  <c r="H520" i="4"/>
  <c r="G520" i="4"/>
  <c r="M514" i="4"/>
  <c r="L514" i="4"/>
  <c r="L526" i="4" s="1"/>
  <c r="K514" i="4"/>
  <c r="J514" i="4"/>
  <c r="I514" i="4"/>
  <c r="H514" i="4"/>
  <c r="G514" i="4"/>
  <c r="M497" i="4"/>
  <c r="L497" i="4"/>
  <c r="K497" i="4"/>
  <c r="J497" i="4"/>
  <c r="I497" i="4"/>
  <c r="H497" i="4"/>
  <c r="G497" i="4"/>
  <c r="M477" i="4"/>
  <c r="L477" i="4"/>
  <c r="K477" i="4"/>
  <c r="J477" i="4"/>
  <c r="I477" i="4"/>
  <c r="H477" i="4"/>
  <c r="G477" i="4"/>
  <c r="M470" i="4"/>
  <c r="L470" i="4"/>
  <c r="K470" i="4"/>
  <c r="J470" i="4"/>
  <c r="I470" i="4"/>
  <c r="H470" i="4"/>
  <c r="H526" i="4" s="1"/>
  <c r="F45" i="5" s="1"/>
  <c r="G470" i="4"/>
  <c r="M462" i="4"/>
  <c r="L462" i="4"/>
  <c r="K462" i="4"/>
  <c r="J462" i="4"/>
  <c r="I462" i="4"/>
  <c r="H462" i="4"/>
  <c r="G462" i="4"/>
  <c r="M454" i="4"/>
  <c r="L454" i="4"/>
  <c r="K454" i="4"/>
  <c r="J454" i="4"/>
  <c r="I454" i="4"/>
  <c r="H454" i="4"/>
  <c r="G454" i="4"/>
  <c r="M440" i="4"/>
  <c r="L440" i="4"/>
  <c r="K440" i="4"/>
  <c r="J440" i="4"/>
  <c r="I440" i="4"/>
  <c r="H440" i="4"/>
  <c r="G440" i="4"/>
  <c r="M436" i="4"/>
  <c r="L436" i="4"/>
  <c r="K436" i="4"/>
  <c r="J436" i="4"/>
  <c r="I436" i="4"/>
  <c r="H436" i="4"/>
  <c r="G436" i="4"/>
  <c r="M429" i="4"/>
  <c r="L429" i="4"/>
  <c r="K429" i="4"/>
  <c r="J429" i="4"/>
  <c r="I429" i="4"/>
  <c r="H429" i="4"/>
  <c r="G429" i="4"/>
  <c r="M418" i="4"/>
  <c r="L418" i="4"/>
  <c r="K418" i="4"/>
  <c r="J418" i="4"/>
  <c r="I418" i="4"/>
  <c r="H418" i="4"/>
  <c r="H449" i="4" s="1"/>
  <c r="F44" i="5" s="1"/>
  <c r="G418" i="4"/>
  <c r="M397" i="4"/>
  <c r="M413" i="4" s="1"/>
  <c r="L397" i="4"/>
  <c r="K397" i="4"/>
  <c r="J397" i="4"/>
  <c r="I397" i="4"/>
  <c r="H397" i="4"/>
  <c r="G397" i="4"/>
  <c r="M392" i="4"/>
  <c r="L392" i="4"/>
  <c r="K392" i="4"/>
  <c r="J392" i="4"/>
  <c r="I392" i="4"/>
  <c r="H392" i="4"/>
  <c r="G392" i="4"/>
  <c r="M386" i="4"/>
  <c r="L386" i="4"/>
  <c r="K386" i="4"/>
  <c r="J386" i="4"/>
  <c r="I386" i="4"/>
  <c r="H386" i="4"/>
  <c r="G386" i="4"/>
  <c r="M381" i="4"/>
  <c r="L381" i="4"/>
  <c r="K381" i="4"/>
  <c r="J381" i="4"/>
  <c r="J413" i="4" s="1"/>
  <c r="H43" i="5" s="1"/>
  <c r="I381" i="4"/>
  <c r="H381" i="4"/>
  <c r="G381" i="4"/>
  <c r="M363" i="4"/>
  <c r="L363" i="4"/>
  <c r="K363" i="4"/>
  <c r="J363" i="4"/>
  <c r="I363" i="4"/>
  <c r="H363" i="4"/>
  <c r="G363" i="4"/>
  <c r="M356" i="4"/>
  <c r="L356" i="4"/>
  <c r="K356" i="4"/>
  <c r="J356" i="4"/>
  <c r="I356" i="4"/>
  <c r="H356" i="4"/>
  <c r="G356" i="4"/>
  <c r="M351" i="4"/>
  <c r="L351" i="4"/>
  <c r="K351" i="4"/>
  <c r="J351" i="4"/>
  <c r="I351" i="4"/>
  <c r="H351" i="4"/>
  <c r="G351" i="4"/>
  <c r="M346" i="4"/>
  <c r="L346" i="4"/>
  <c r="K346" i="4"/>
  <c r="J346" i="4"/>
  <c r="I346" i="4"/>
  <c r="H346" i="4"/>
  <c r="H374" i="4" s="1"/>
  <c r="F42" i="5" s="1"/>
  <c r="G346" i="4"/>
  <c r="M336" i="4"/>
  <c r="L336" i="4"/>
  <c r="K336" i="4"/>
  <c r="J336" i="4"/>
  <c r="I336" i="4"/>
  <c r="H336" i="4"/>
  <c r="G336" i="4"/>
  <c r="M326" i="4"/>
  <c r="M341" i="4" s="1"/>
  <c r="L326" i="4"/>
  <c r="K326" i="4"/>
  <c r="J326" i="4"/>
  <c r="I326" i="4"/>
  <c r="I341" i="4" s="1"/>
  <c r="G41" i="5" s="1"/>
  <c r="H326" i="4"/>
  <c r="G326" i="4"/>
  <c r="G341" i="4" s="1"/>
  <c r="M313" i="4"/>
  <c r="L313" i="4"/>
  <c r="K313" i="4"/>
  <c r="J313" i="4"/>
  <c r="I313" i="4"/>
  <c r="H313" i="4"/>
  <c r="H341" i="4" s="1"/>
  <c r="F41" i="5" s="1"/>
  <c r="G313" i="4"/>
  <c r="M266" i="4"/>
  <c r="M272" i="4" s="1"/>
  <c r="L266" i="4"/>
  <c r="L272" i="4" s="1"/>
  <c r="K266" i="4"/>
  <c r="J266" i="4"/>
  <c r="I266" i="4"/>
  <c r="I272" i="4" s="1"/>
  <c r="H266" i="4"/>
  <c r="H272" i="4" s="1"/>
  <c r="G266" i="4"/>
  <c r="M261" i="4"/>
  <c r="L261" i="4"/>
  <c r="K261" i="4"/>
  <c r="J261" i="4"/>
  <c r="I261" i="4"/>
  <c r="H261" i="4"/>
  <c r="G261" i="4"/>
  <c r="M257" i="4"/>
  <c r="L257" i="4"/>
  <c r="K257" i="4"/>
  <c r="K272" i="4" s="1"/>
  <c r="J257" i="4"/>
  <c r="I257" i="4"/>
  <c r="H257" i="4"/>
  <c r="G257" i="4"/>
  <c r="G272" i="4" s="1"/>
  <c r="M252" i="4"/>
  <c r="L252" i="4"/>
  <c r="K252" i="4"/>
  <c r="J252" i="4"/>
  <c r="J272" i="4" s="1"/>
  <c r="I252" i="4"/>
  <c r="H252" i="4"/>
  <c r="G252" i="4"/>
  <c r="M248" i="4"/>
  <c r="L248" i="4"/>
  <c r="K248" i="4"/>
  <c r="J248" i="4"/>
  <c r="I248" i="4"/>
  <c r="H248" i="4"/>
  <c r="G248" i="4"/>
  <c r="M243" i="4"/>
  <c r="L243" i="4"/>
  <c r="K243" i="4"/>
  <c r="J243" i="4"/>
  <c r="I243" i="4"/>
  <c r="H243" i="4"/>
  <c r="G243" i="4"/>
  <c r="M173" i="4"/>
  <c r="L173" i="4"/>
  <c r="K173" i="4"/>
  <c r="J173" i="4"/>
  <c r="I173" i="4"/>
  <c r="H173" i="4"/>
  <c r="G173" i="4"/>
  <c r="M155" i="4"/>
  <c r="L155" i="4"/>
  <c r="K155" i="4"/>
  <c r="J155" i="4"/>
  <c r="I155" i="4"/>
  <c r="H155" i="4"/>
  <c r="G155" i="4"/>
  <c r="M140" i="4"/>
  <c r="L140" i="4"/>
  <c r="K140" i="4"/>
  <c r="J140" i="4"/>
  <c r="J238" i="4" s="1"/>
  <c r="H39" i="5" s="1"/>
  <c r="I140" i="4"/>
  <c r="H140" i="4"/>
  <c r="G140" i="4"/>
  <c r="M128" i="4"/>
  <c r="L128" i="4"/>
  <c r="K128" i="4"/>
  <c r="J128" i="4"/>
  <c r="I128" i="4"/>
  <c r="H128" i="4"/>
  <c r="G128" i="4"/>
  <c r="M121" i="4"/>
  <c r="L121" i="4"/>
  <c r="K121" i="4"/>
  <c r="J121" i="4"/>
  <c r="I121" i="4"/>
  <c r="H121" i="4"/>
  <c r="G121" i="4"/>
  <c r="M88" i="4"/>
  <c r="L88" i="4"/>
  <c r="L116" i="4" s="1"/>
  <c r="K88" i="4"/>
  <c r="J88" i="4"/>
  <c r="I88" i="4"/>
  <c r="H88" i="4"/>
  <c r="H116" i="4" s="1"/>
  <c r="F38" i="5" s="1"/>
  <c r="G88" i="4"/>
  <c r="M83" i="4"/>
  <c r="L83" i="4"/>
  <c r="K83" i="4"/>
  <c r="J83" i="4"/>
  <c r="I83" i="4"/>
  <c r="H83" i="4"/>
  <c r="G83" i="4"/>
  <c r="M75" i="4"/>
  <c r="L75" i="4"/>
  <c r="K75" i="4"/>
  <c r="J75" i="4"/>
  <c r="I75" i="4"/>
  <c r="H75" i="4"/>
  <c r="G75" i="4"/>
  <c r="M63" i="4"/>
  <c r="L63" i="4"/>
  <c r="K63" i="4"/>
  <c r="J63" i="4"/>
  <c r="I63" i="4"/>
  <c r="H63" i="4"/>
  <c r="G63" i="4"/>
  <c r="M56" i="4"/>
  <c r="L56" i="4"/>
  <c r="L70" i="4" s="1"/>
  <c r="K56" i="4"/>
  <c r="J56" i="4"/>
  <c r="J70" i="4" s="1"/>
  <c r="H37" i="5" s="1"/>
  <c r="I56" i="4"/>
  <c r="H56" i="4"/>
  <c r="H70" i="4" s="1"/>
  <c r="F37" i="5" s="1"/>
  <c r="G56" i="4"/>
  <c r="M48" i="4"/>
  <c r="L48" i="4"/>
  <c r="K48" i="4"/>
  <c r="J48" i="4"/>
  <c r="I48" i="4"/>
  <c r="H48" i="4"/>
  <c r="G48" i="4"/>
  <c r="K35" i="4"/>
  <c r="J35" i="4"/>
  <c r="I35" i="4"/>
  <c r="H35" i="4"/>
  <c r="G35" i="4"/>
  <c r="K26" i="4"/>
  <c r="J26" i="4"/>
  <c r="I26" i="4"/>
  <c r="H26" i="4"/>
  <c r="G26" i="4"/>
  <c r="K18" i="4"/>
  <c r="J18" i="4"/>
  <c r="I18" i="4"/>
  <c r="H18" i="4"/>
  <c r="G18" i="4"/>
  <c r="K11" i="4"/>
  <c r="J11" i="4"/>
  <c r="I11" i="4"/>
  <c r="H11" i="4"/>
  <c r="G11" i="4"/>
  <c r="K4" i="4"/>
  <c r="J4" i="4"/>
  <c r="I4" i="4"/>
  <c r="H4" i="4"/>
  <c r="G4" i="4"/>
  <c r="J43" i="4" l="1"/>
  <c r="H36" i="5" s="1"/>
  <c r="G70" i="4"/>
  <c r="K70" i="4"/>
  <c r="I37" i="5" s="1"/>
  <c r="L374" i="4"/>
  <c r="I374" i="4"/>
  <c r="G42" i="5" s="1"/>
  <c r="M374" i="4"/>
  <c r="I413" i="4"/>
  <c r="G43" i="5" s="1"/>
  <c r="L449" i="4"/>
  <c r="I449" i="4"/>
  <c r="G44" i="5" s="1"/>
  <c r="M449" i="4"/>
  <c r="G238" i="4"/>
  <c r="K238" i="4"/>
  <c r="I39" i="5" s="1"/>
  <c r="G43" i="4"/>
  <c r="K43" i="4"/>
  <c r="I36" i="5" s="1"/>
  <c r="J116" i="4"/>
  <c r="H38" i="5" s="1"/>
  <c r="G116" i="4"/>
  <c r="K116" i="4"/>
  <c r="I38" i="5" s="1"/>
  <c r="I526" i="4"/>
  <c r="G45" i="5" s="1"/>
  <c r="H238" i="4"/>
  <c r="F39" i="5" s="1"/>
  <c r="L238" i="4"/>
  <c r="I70" i="4"/>
  <c r="G37" i="5" s="1"/>
  <c r="M70" i="4"/>
  <c r="J374" i="4"/>
  <c r="H42" i="5" s="1"/>
  <c r="G374" i="4"/>
  <c r="K374" i="4"/>
  <c r="I42" i="5" s="1"/>
  <c r="G413" i="4"/>
  <c r="K413" i="4"/>
  <c r="I43" i="5" s="1"/>
  <c r="J449" i="4"/>
  <c r="H44" i="5" s="1"/>
  <c r="G449" i="4"/>
  <c r="K449" i="4"/>
  <c r="I44" i="5" s="1"/>
  <c r="I238" i="4"/>
  <c r="G39" i="5" s="1"/>
  <c r="M238" i="4"/>
  <c r="H43" i="4"/>
  <c r="F36" i="5" s="1"/>
  <c r="I43" i="4"/>
  <c r="G36" i="5" s="1"/>
  <c r="I116" i="4"/>
  <c r="G38" i="5" s="1"/>
  <c r="M116" i="4"/>
  <c r="H413" i="4"/>
  <c r="F43" i="5" s="1"/>
  <c r="L413" i="4"/>
  <c r="J526" i="4"/>
  <c r="H45" i="5" s="1"/>
  <c r="G526" i="4"/>
  <c r="K526" i="4"/>
  <c r="I45" i="5" s="1"/>
  <c r="L341" i="4"/>
  <c r="K341" i="4"/>
  <c r="I41" i="5" s="1"/>
  <c r="J341" i="4"/>
  <c r="H41" i="5" s="1"/>
  <c r="G47" i="5" l="1"/>
  <c r="I47" i="5"/>
  <c r="F47" i="5"/>
  <c r="H47" i="5"/>
  <c r="B4" i="2"/>
  <c r="P418" i="2"/>
  <c r="O418" i="2"/>
  <c r="N418" i="2"/>
  <c r="M418" i="2"/>
  <c r="L418" i="2"/>
  <c r="K418" i="2"/>
  <c r="J418" i="2"/>
  <c r="I418" i="2"/>
  <c r="H418" i="2"/>
  <c r="G418" i="2"/>
  <c r="F418" i="2"/>
  <c r="R418" i="3"/>
  <c r="Q418" i="3"/>
  <c r="P418" i="3"/>
  <c r="O418" i="3"/>
  <c r="N418" i="3"/>
  <c r="M418" i="3"/>
  <c r="L418" i="3"/>
  <c r="K418" i="3"/>
  <c r="J418" i="3"/>
  <c r="I418" i="3"/>
  <c r="H418" i="3"/>
  <c r="G418" i="3"/>
  <c r="F418" i="3"/>
  <c r="F418" i="4"/>
  <c r="F336" i="4"/>
  <c r="R336" i="3"/>
  <c r="Q336" i="3"/>
  <c r="P336" i="3"/>
  <c r="O336" i="3"/>
  <c r="N336" i="3"/>
  <c r="M336" i="3"/>
  <c r="L336" i="3"/>
  <c r="K336" i="3"/>
  <c r="J336" i="3"/>
  <c r="I336" i="3"/>
  <c r="H336" i="3"/>
  <c r="G336" i="3"/>
  <c r="F336" i="3"/>
  <c r="P336" i="2"/>
  <c r="O336" i="2"/>
  <c r="N336" i="2"/>
  <c r="M336" i="2"/>
  <c r="L336" i="2"/>
  <c r="K336" i="2"/>
  <c r="J336" i="2"/>
  <c r="I336" i="2"/>
  <c r="H336" i="2"/>
  <c r="G336" i="2"/>
  <c r="F336" i="2"/>
  <c r="F204" i="4"/>
  <c r="R204" i="3"/>
  <c r="Q204" i="3"/>
  <c r="P204" i="3"/>
  <c r="O204" i="3"/>
  <c r="N204" i="3"/>
  <c r="M204" i="3"/>
  <c r="L204" i="3"/>
  <c r="K204" i="3"/>
  <c r="J204" i="3"/>
  <c r="I204" i="3"/>
  <c r="H204" i="3"/>
  <c r="G204" i="3"/>
  <c r="F204" i="3"/>
  <c r="P204" i="2"/>
  <c r="O204" i="2"/>
  <c r="N204" i="2"/>
  <c r="M204" i="2"/>
  <c r="L204" i="2"/>
  <c r="K204" i="2"/>
  <c r="J204" i="2"/>
  <c r="I204" i="2"/>
  <c r="H204" i="2"/>
  <c r="G204" i="2"/>
  <c r="F204" i="2"/>
  <c r="Q642" i="3"/>
  <c r="Q635" i="3"/>
  <c r="Q628" i="3"/>
  <c r="Q627" i="3"/>
  <c r="Q612" i="3"/>
  <c r="Q599" i="3"/>
  <c r="Q588" i="3"/>
  <c r="Q579" i="3"/>
  <c r="Q578" i="3"/>
  <c r="Q568" i="3"/>
  <c r="Q561" i="3"/>
  <c r="Q557" i="3"/>
  <c r="Q544" i="3"/>
  <c r="Q531" i="3"/>
  <c r="Q530" i="3"/>
  <c r="Q520" i="3"/>
  <c r="Q514" i="3"/>
  <c r="Q497" i="3"/>
  <c r="Q496" i="3"/>
  <c r="Q477" i="3"/>
  <c r="Q470" i="3"/>
  <c r="Q462" i="3"/>
  <c r="Q454" i="3"/>
  <c r="Q453" i="3"/>
  <c r="Q440" i="3"/>
  <c r="Q436" i="3"/>
  <c r="Q429" i="3"/>
  <c r="Q417" i="3"/>
  <c r="Q397" i="3"/>
  <c r="Q392" i="3"/>
  <c r="Q386" i="3"/>
  <c r="Q381" i="3"/>
  <c r="Q378" i="3"/>
  <c r="Q363" i="3"/>
  <c r="Q356" i="3"/>
  <c r="Q351" i="3"/>
  <c r="Q346" i="3"/>
  <c r="Q345" i="3"/>
  <c r="Q326" i="3"/>
  <c r="Q313" i="3"/>
  <c r="Q312" i="3"/>
  <c r="Q294" i="3"/>
  <c r="Q288" i="3"/>
  <c r="Q277" i="3"/>
  <c r="Q276" i="3"/>
  <c r="Q266" i="3"/>
  <c r="Q261" i="3"/>
  <c r="Q257" i="3"/>
  <c r="Q252" i="3"/>
  <c r="Q248" i="3"/>
  <c r="Q243" i="3"/>
  <c r="Q242" i="3"/>
  <c r="Q228" i="3"/>
  <c r="Q203" i="3"/>
  <c r="Q173" i="3"/>
  <c r="Q155" i="3"/>
  <c r="Q154" i="3"/>
  <c r="Q140" i="3"/>
  <c r="Q128" i="3"/>
  <c r="Q121" i="3"/>
  <c r="Q120" i="3"/>
  <c r="Q88" i="3"/>
  <c r="Q83" i="3"/>
  <c r="Q75" i="3"/>
  <c r="Q74" i="3"/>
  <c r="Q63" i="3"/>
  <c r="Q56" i="3"/>
  <c r="Q48" i="3"/>
  <c r="Q47" i="3"/>
  <c r="Q35" i="3"/>
  <c r="Q26" i="3"/>
  <c r="Q18" i="3"/>
  <c r="Q11" i="3"/>
  <c r="Q4" i="3"/>
  <c r="F4" i="2"/>
  <c r="G4" i="2"/>
  <c r="H4" i="2"/>
  <c r="I4" i="2"/>
  <c r="J4" i="2"/>
  <c r="K4" i="2"/>
  <c r="L4" i="2"/>
  <c r="M4" i="2"/>
  <c r="N4" i="2"/>
  <c r="O4" i="2"/>
  <c r="P4" i="2"/>
  <c r="F11" i="2"/>
  <c r="G11" i="2"/>
  <c r="H11" i="2"/>
  <c r="I11" i="2"/>
  <c r="J11" i="2"/>
  <c r="K11" i="2"/>
  <c r="L11" i="2"/>
  <c r="M11" i="2"/>
  <c r="N11" i="2"/>
  <c r="O11" i="2"/>
  <c r="P11" i="2"/>
  <c r="F18" i="2"/>
  <c r="G18" i="2"/>
  <c r="H18" i="2"/>
  <c r="I18" i="2"/>
  <c r="J18" i="2"/>
  <c r="K18" i="2"/>
  <c r="L18" i="2"/>
  <c r="M18" i="2"/>
  <c r="N18" i="2"/>
  <c r="O18" i="2"/>
  <c r="P18" i="2"/>
  <c r="F26" i="2"/>
  <c r="G26" i="2"/>
  <c r="H26" i="2"/>
  <c r="I26" i="2"/>
  <c r="J26" i="2"/>
  <c r="K26" i="2"/>
  <c r="L26" i="2"/>
  <c r="M26" i="2"/>
  <c r="N26" i="2"/>
  <c r="O26" i="2"/>
  <c r="P26" i="2"/>
  <c r="F35" i="2"/>
  <c r="G35" i="2"/>
  <c r="H35" i="2"/>
  <c r="I35" i="2"/>
  <c r="J35" i="2"/>
  <c r="K35" i="2"/>
  <c r="L35" i="2"/>
  <c r="M35" i="2"/>
  <c r="N35" i="2"/>
  <c r="O35" i="2"/>
  <c r="P35" i="2"/>
  <c r="F46" i="2"/>
  <c r="F47" i="2"/>
  <c r="G47" i="2"/>
  <c r="H47" i="2"/>
  <c r="I47" i="2"/>
  <c r="J47" i="2"/>
  <c r="K47" i="2"/>
  <c r="L47" i="2"/>
  <c r="M47" i="2"/>
  <c r="N47" i="2"/>
  <c r="O47" i="2"/>
  <c r="P47" i="2"/>
  <c r="F48" i="2"/>
  <c r="G48" i="2"/>
  <c r="H48" i="2"/>
  <c r="I48" i="2"/>
  <c r="J48" i="2"/>
  <c r="K48" i="2"/>
  <c r="L48" i="2"/>
  <c r="M48" i="2"/>
  <c r="N48" i="2"/>
  <c r="O48" i="2"/>
  <c r="P48" i="2"/>
  <c r="F56" i="2"/>
  <c r="G56" i="2"/>
  <c r="H56" i="2"/>
  <c r="I56" i="2"/>
  <c r="J56" i="2"/>
  <c r="K56" i="2"/>
  <c r="L56" i="2"/>
  <c r="M56" i="2"/>
  <c r="N56" i="2"/>
  <c r="O56" i="2"/>
  <c r="P56" i="2"/>
  <c r="F63" i="2"/>
  <c r="G63" i="2"/>
  <c r="G70" i="2" s="1"/>
  <c r="H63" i="2"/>
  <c r="I63" i="2"/>
  <c r="J63" i="2"/>
  <c r="K63" i="2"/>
  <c r="L63" i="2"/>
  <c r="M63" i="2"/>
  <c r="N63" i="2"/>
  <c r="O63" i="2"/>
  <c r="P63" i="2"/>
  <c r="F73" i="2"/>
  <c r="F74" i="2"/>
  <c r="G74" i="2"/>
  <c r="H74" i="2"/>
  <c r="I74" i="2"/>
  <c r="J74" i="2"/>
  <c r="K74" i="2"/>
  <c r="L74" i="2"/>
  <c r="M74" i="2"/>
  <c r="N74" i="2"/>
  <c r="O74" i="2"/>
  <c r="P74" i="2"/>
  <c r="F75" i="2"/>
  <c r="G75" i="2"/>
  <c r="H75" i="2"/>
  <c r="I75" i="2"/>
  <c r="J75" i="2"/>
  <c r="K75" i="2"/>
  <c r="L75" i="2"/>
  <c r="M75" i="2"/>
  <c r="N75" i="2"/>
  <c r="O75" i="2"/>
  <c r="P75" i="2"/>
  <c r="F83" i="2"/>
  <c r="G83" i="2"/>
  <c r="H83" i="2"/>
  <c r="I83" i="2"/>
  <c r="J83" i="2"/>
  <c r="K83" i="2"/>
  <c r="L83" i="2"/>
  <c r="M83" i="2"/>
  <c r="N83" i="2"/>
  <c r="O83" i="2"/>
  <c r="P83" i="2"/>
  <c r="F88" i="2"/>
  <c r="F116" i="2" s="1"/>
  <c r="G88" i="2"/>
  <c r="H88" i="2"/>
  <c r="I88" i="2"/>
  <c r="J88" i="2"/>
  <c r="J116" i="2" s="1"/>
  <c r="K88" i="2"/>
  <c r="L88" i="2"/>
  <c r="M88" i="2"/>
  <c r="N88" i="2"/>
  <c r="N116" i="2" s="1"/>
  <c r="O88" i="2"/>
  <c r="P88" i="2"/>
  <c r="F119" i="2"/>
  <c r="F120" i="2"/>
  <c r="G120" i="2"/>
  <c r="H120" i="2"/>
  <c r="I120" i="2"/>
  <c r="J120" i="2"/>
  <c r="K120" i="2"/>
  <c r="L120" i="2"/>
  <c r="M120" i="2"/>
  <c r="N120" i="2"/>
  <c r="O120" i="2"/>
  <c r="P120" i="2"/>
  <c r="F121" i="2"/>
  <c r="G121" i="2"/>
  <c r="H121" i="2"/>
  <c r="I121" i="2"/>
  <c r="J121" i="2"/>
  <c r="K121" i="2"/>
  <c r="L121" i="2"/>
  <c r="M121" i="2"/>
  <c r="N121" i="2"/>
  <c r="O121" i="2"/>
  <c r="P121" i="2"/>
  <c r="F128" i="2"/>
  <c r="G128" i="2"/>
  <c r="H128" i="2"/>
  <c r="I128" i="2"/>
  <c r="J128" i="2"/>
  <c r="K128" i="2"/>
  <c r="L128" i="2"/>
  <c r="M128" i="2"/>
  <c r="N128" i="2"/>
  <c r="O128" i="2"/>
  <c r="P128" i="2"/>
  <c r="F140" i="2"/>
  <c r="G140" i="2"/>
  <c r="H140" i="2"/>
  <c r="I140" i="2"/>
  <c r="J140" i="2"/>
  <c r="K140" i="2"/>
  <c r="L140" i="2"/>
  <c r="M140" i="2"/>
  <c r="N140" i="2"/>
  <c r="O140" i="2"/>
  <c r="P140" i="2"/>
  <c r="F153" i="2"/>
  <c r="F154" i="2"/>
  <c r="G154" i="2"/>
  <c r="H154" i="2"/>
  <c r="I154" i="2"/>
  <c r="J154" i="2"/>
  <c r="K154" i="2"/>
  <c r="L154" i="2"/>
  <c r="M154" i="2"/>
  <c r="N154" i="2"/>
  <c r="O154" i="2"/>
  <c r="P154" i="2"/>
  <c r="F155" i="2"/>
  <c r="G155" i="2"/>
  <c r="H155" i="2"/>
  <c r="I155" i="2"/>
  <c r="J155" i="2"/>
  <c r="K155" i="2"/>
  <c r="L155" i="2"/>
  <c r="M155" i="2"/>
  <c r="N155" i="2"/>
  <c r="O155" i="2"/>
  <c r="P155" i="2"/>
  <c r="F173" i="2"/>
  <c r="G173" i="2"/>
  <c r="H173" i="2"/>
  <c r="I173" i="2"/>
  <c r="J173" i="2"/>
  <c r="K173" i="2"/>
  <c r="L173" i="2"/>
  <c r="M173" i="2"/>
  <c r="N173" i="2"/>
  <c r="O173" i="2"/>
  <c r="P173" i="2"/>
  <c r="F202" i="2"/>
  <c r="F203" i="2"/>
  <c r="G203" i="2"/>
  <c r="H203" i="2"/>
  <c r="I203" i="2"/>
  <c r="J203" i="2"/>
  <c r="K203" i="2"/>
  <c r="L203" i="2"/>
  <c r="M203" i="2"/>
  <c r="N203" i="2"/>
  <c r="O203" i="2"/>
  <c r="P203" i="2"/>
  <c r="F228" i="2"/>
  <c r="G228" i="2"/>
  <c r="H228" i="2"/>
  <c r="H238" i="2" s="1"/>
  <c r="I228" i="2"/>
  <c r="J228" i="2"/>
  <c r="K228" i="2"/>
  <c r="L228" i="2"/>
  <c r="L238" i="2" s="1"/>
  <c r="M228" i="2"/>
  <c r="N228" i="2"/>
  <c r="O228" i="2"/>
  <c r="P228" i="2"/>
  <c r="P238" i="2" s="1"/>
  <c r="F241" i="2"/>
  <c r="F242" i="2"/>
  <c r="G242" i="2"/>
  <c r="H242" i="2"/>
  <c r="I242" i="2"/>
  <c r="J242" i="2"/>
  <c r="K242" i="2"/>
  <c r="L242" i="2"/>
  <c r="M242" i="2"/>
  <c r="N242" i="2"/>
  <c r="O242" i="2"/>
  <c r="P242" i="2"/>
  <c r="F243" i="2"/>
  <c r="G243" i="2"/>
  <c r="H243" i="2"/>
  <c r="I243" i="2"/>
  <c r="J243" i="2"/>
  <c r="K243" i="2"/>
  <c r="L243" i="2"/>
  <c r="M243" i="2"/>
  <c r="N243" i="2"/>
  <c r="O243" i="2"/>
  <c r="P243" i="2"/>
  <c r="F248" i="2"/>
  <c r="G248" i="2"/>
  <c r="H248" i="2"/>
  <c r="I248" i="2"/>
  <c r="J248" i="2"/>
  <c r="K248" i="2"/>
  <c r="L248" i="2"/>
  <c r="M248" i="2"/>
  <c r="N248" i="2"/>
  <c r="O248" i="2"/>
  <c r="P248" i="2"/>
  <c r="F252" i="2"/>
  <c r="G252" i="2"/>
  <c r="H252" i="2"/>
  <c r="I252" i="2"/>
  <c r="J252" i="2"/>
  <c r="K252" i="2"/>
  <c r="L252" i="2"/>
  <c r="M252" i="2"/>
  <c r="N252" i="2"/>
  <c r="O252" i="2"/>
  <c r="P252" i="2"/>
  <c r="F257" i="2"/>
  <c r="G257" i="2"/>
  <c r="H257" i="2"/>
  <c r="I257" i="2"/>
  <c r="J257" i="2"/>
  <c r="K257" i="2"/>
  <c r="L257" i="2"/>
  <c r="M257" i="2"/>
  <c r="N257" i="2"/>
  <c r="O257" i="2"/>
  <c r="P257" i="2"/>
  <c r="F261" i="2"/>
  <c r="G261" i="2"/>
  <c r="H261" i="2"/>
  <c r="I261" i="2"/>
  <c r="J261" i="2"/>
  <c r="K261" i="2"/>
  <c r="L261" i="2"/>
  <c r="M261" i="2"/>
  <c r="N261" i="2"/>
  <c r="O261" i="2"/>
  <c r="P261" i="2"/>
  <c r="F266" i="2"/>
  <c r="G266" i="2"/>
  <c r="H266" i="2"/>
  <c r="I266" i="2"/>
  <c r="J266" i="2"/>
  <c r="K266" i="2"/>
  <c r="L266" i="2"/>
  <c r="M266" i="2"/>
  <c r="N266" i="2"/>
  <c r="O266" i="2"/>
  <c r="P266" i="2"/>
  <c r="F275" i="2"/>
  <c r="F276" i="2"/>
  <c r="G276" i="2"/>
  <c r="H276" i="2"/>
  <c r="I276" i="2"/>
  <c r="J276" i="2"/>
  <c r="K276" i="2"/>
  <c r="L276" i="2"/>
  <c r="M276" i="2"/>
  <c r="N276" i="2"/>
  <c r="O276" i="2"/>
  <c r="P276" i="2"/>
  <c r="F277" i="2"/>
  <c r="G277" i="2"/>
  <c r="H277" i="2"/>
  <c r="I277" i="2"/>
  <c r="J277" i="2"/>
  <c r="K277" i="2"/>
  <c r="L277" i="2"/>
  <c r="M277" i="2"/>
  <c r="N277" i="2"/>
  <c r="O277" i="2"/>
  <c r="P277" i="2"/>
  <c r="F288" i="2"/>
  <c r="G288" i="2"/>
  <c r="H288" i="2"/>
  <c r="I288" i="2"/>
  <c r="J288" i="2"/>
  <c r="K288" i="2"/>
  <c r="L288" i="2"/>
  <c r="M288" i="2"/>
  <c r="N288" i="2"/>
  <c r="O288" i="2"/>
  <c r="P288" i="2"/>
  <c r="F294" i="2"/>
  <c r="G294" i="2"/>
  <c r="H294" i="2"/>
  <c r="I294" i="2"/>
  <c r="J294" i="2"/>
  <c r="K294" i="2"/>
  <c r="L294" i="2"/>
  <c r="M294" i="2"/>
  <c r="N294" i="2"/>
  <c r="O294" i="2"/>
  <c r="P294" i="2"/>
  <c r="F311" i="2"/>
  <c r="F312" i="2"/>
  <c r="G312" i="2"/>
  <c r="H312" i="2"/>
  <c r="I312" i="2"/>
  <c r="J312" i="2"/>
  <c r="K312" i="2"/>
  <c r="L312" i="2"/>
  <c r="M312" i="2"/>
  <c r="N312" i="2"/>
  <c r="O312" i="2"/>
  <c r="P312" i="2"/>
  <c r="F313" i="2"/>
  <c r="G313" i="2"/>
  <c r="H313" i="2"/>
  <c r="I313" i="2"/>
  <c r="J313" i="2"/>
  <c r="K313" i="2"/>
  <c r="L313" i="2"/>
  <c r="M313" i="2"/>
  <c r="N313" i="2"/>
  <c r="O313" i="2"/>
  <c r="P313" i="2"/>
  <c r="F326" i="2"/>
  <c r="G326" i="2"/>
  <c r="G341" i="2" s="1"/>
  <c r="H326" i="2"/>
  <c r="I326" i="2"/>
  <c r="J326" i="2"/>
  <c r="K326" i="2"/>
  <c r="K341" i="2" s="1"/>
  <c r="L326" i="2"/>
  <c r="M326" i="2"/>
  <c r="N326" i="2"/>
  <c r="O326" i="2"/>
  <c r="O341" i="2" s="1"/>
  <c r="P326" i="2"/>
  <c r="F344" i="2"/>
  <c r="F345" i="2"/>
  <c r="G345" i="2"/>
  <c r="H345" i="2"/>
  <c r="I345" i="2"/>
  <c r="J345" i="2"/>
  <c r="K345" i="2"/>
  <c r="L345" i="2"/>
  <c r="M345" i="2"/>
  <c r="N345" i="2"/>
  <c r="O345" i="2"/>
  <c r="P345" i="2"/>
  <c r="F346" i="2"/>
  <c r="G346" i="2"/>
  <c r="H346" i="2"/>
  <c r="I346" i="2"/>
  <c r="J346" i="2"/>
  <c r="K346" i="2"/>
  <c r="L346" i="2"/>
  <c r="M346" i="2"/>
  <c r="N346" i="2"/>
  <c r="O346" i="2"/>
  <c r="P346" i="2"/>
  <c r="F351" i="2"/>
  <c r="G351" i="2"/>
  <c r="H351" i="2"/>
  <c r="I351" i="2"/>
  <c r="J351" i="2"/>
  <c r="K351" i="2"/>
  <c r="L351" i="2"/>
  <c r="M351" i="2"/>
  <c r="N351" i="2"/>
  <c r="O351" i="2"/>
  <c r="P351" i="2"/>
  <c r="F356" i="2"/>
  <c r="G356" i="2"/>
  <c r="H356" i="2"/>
  <c r="I356" i="2"/>
  <c r="J356" i="2"/>
  <c r="K356" i="2"/>
  <c r="L356" i="2"/>
  <c r="M356" i="2"/>
  <c r="N356" i="2"/>
  <c r="O356" i="2"/>
  <c r="P356" i="2"/>
  <c r="F363" i="2"/>
  <c r="G363" i="2"/>
  <c r="G374" i="2" s="1"/>
  <c r="E10" i="5" s="1"/>
  <c r="H363" i="2"/>
  <c r="I363" i="2"/>
  <c r="J363" i="2"/>
  <c r="K363" i="2"/>
  <c r="K374" i="2" s="1"/>
  <c r="L363" i="2"/>
  <c r="M363" i="2"/>
  <c r="N363" i="2"/>
  <c r="O363" i="2"/>
  <c r="O374" i="2" s="1"/>
  <c r="P363" i="2"/>
  <c r="F377" i="2"/>
  <c r="F378" i="2"/>
  <c r="G378" i="2"/>
  <c r="H378" i="2"/>
  <c r="I378" i="2"/>
  <c r="J378" i="2"/>
  <c r="K378" i="2"/>
  <c r="L378" i="2"/>
  <c r="M378" i="2"/>
  <c r="N378" i="2"/>
  <c r="O378" i="2"/>
  <c r="P378" i="2"/>
  <c r="F381" i="2"/>
  <c r="G381" i="2"/>
  <c r="H381" i="2"/>
  <c r="I381" i="2"/>
  <c r="J381" i="2"/>
  <c r="K381" i="2"/>
  <c r="L381" i="2"/>
  <c r="M381" i="2"/>
  <c r="N381" i="2"/>
  <c r="O381" i="2"/>
  <c r="P381" i="2"/>
  <c r="F386" i="2"/>
  <c r="G386" i="2"/>
  <c r="H386" i="2"/>
  <c r="I386" i="2"/>
  <c r="J386" i="2"/>
  <c r="K386" i="2"/>
  <c r="L386" i="2"/>
  <c r="M386" i="2"/>
  <c r="N386" i="2"/>
  <c r="O386" i="2"/>
  <c r="P386" i="2"/>
  <c r="F392" i="2"/>
  <c r="G392" i="2"/>
  <c r="H392" i="2"/>
  <c r="I392" i="2"/>
  <c r="J392" i="2"/>
  <c r="K392" i="2"/>
  <c r="L392" i="2"/>
  <c r="M392" i="2"/>
  <c r="N392" i="2"/>
  <c r="O392" i="2"/>
  <c r="P392" i="2"/>
  <c r="F397" i="2"/>
  <c r="G397" i="2"/>
  <c r="H397" i="2"/>
  <c r="I397" i="2"/>
  <c r="I413" i="2" s="1"/>
  <c r="J397" i="2"/>
  <c r="K397" i="2"/>
  <c r="L397" i="2"/>
  <c r="M397" i="2"/>
  <c r="M413" i="2" s="1"/>
  <c r="N397" i="2"/>
  <c r="O397" i="2"/>
  <c r="P397" i="2"/>
  <c r="F416" i="2"/>
  <c r="F417" i="2"/>
  <c r="G417" i="2"/>
  <c r="H417" i="2"/>
  <c r="I417" i="2"/>
  <c r="J417" i="2"/>
  <c r="K417" i="2"/>
  <c r="L417" i="2"/>
  <c r="M417" i="2"/>
  <c r="N417" i="2"/>
  <c r="O417" i="2"/>
  <c r="P417" i="2"/>
  <c r="F429" i="2"/>
  <c r="G429" i="2"/>
  <c r="H429" i="2"/>
  <c r="I429" i="2"/>
  <c r="J429" i="2"/>
  <c r="K429" i="2"/>
  <c r="L429" i="2"/>
  <c r="M429" i="2"/>
  <c r="N429" i="2"/>
  <c r="O429" i="2"/>
  <c r="P429" i="2"/>
  <c r="F436" i="2"/>
  <c r="G436" i="2"/>
  <c r="H436" i="2"/>
  <c r="I436" i="2"/>
  <c r="J436" i="2"/>
  <c r="K436" i="2"/>
  <c r="L436" i="2"/>
  <c r="M436" i="2"/>
  <c r="N436" i="2"/>
  <c r="O436" i="2"/>
  <c r="P436" i="2"/>
  <c r="F440" i="2"/>
  <c r="G440" i="2"/>
  <c r="H440" i="2"/>
  <c r="H449" i="2" s="1"/>
  <c r="I440" i="2"/>
  <c r="I449" i="2" s="1"/>
  <c r="J440" i="2"/>
  <c r="K440" i="2"/>
  <c r="L440" i="2"/>
  <c r="L449" i="2" s="1"/>
  <c r="M440" i="2"/>
  <c r="M449" i="2" s="1"/>
  <c r="N440" i="2"/>
  <c r="O440" i="2"/>
  <c r="P440" i="2"/>
  <c r="P449" i="2" s="1"/>
  <c r="F452" i="2"/>
  <c r="F453" i="2"/>
  <c r="G453" i="2"/>
  <c r="H453" i="2"/>
  <c r="I453" i="2"/>
  <c r="J453" i="2"/>
  <c r="K453" i="2"/>
  <c r="L453" i="2"/>
  <c r="M453" i="2"/>
  <c r="N453" i="2"/>
  <c r="O453" i="2"/>
  <c r="P453" i="2"/>
  <c r="F454" i="2"/>
  <c r="G454" i="2"/>
  <c r="H454" i="2"/>
  <c r="I454" i="2"/>
  <c r="J454" i="2"/>
  <c r="K454" i="2"/>
  <c r="L454" i="2"/>
  <c r="M454" i="2"/>
  <c r="N454" i="2"/>
  <c r="O454" i="2"/>
  <c r="P454" i="2"/>
  <c r="F462" i="2"/>
  <c r="G462" i="2"/>
  <c r="H462" i="2"/>
  <c r="I462" i="2"/>
  <c r="J462" i="2"/>
  <c r="K462" i="2"/>
  <c r="L462" i="2"/>
  <c r="M462" i="2"/>
  <c r="N462" i="2"/>
  <c r="O462" i="2"/>
  <c r="P462" i="2"/>
  <c r="F470" i="2"/>
  <c r="G470" i="2"/>
  <c r="H470" i="2"/>
  <c r="I470" i="2"/>
  <c r="J470" i="2"/>
  <c r="K470" i="2"/>
  <c r="L470" i="2"/>
  <c r="M470" i="2"/>
  <c r="N470" i="2"/>
  <c r="O470" i="2"/>
  <c r="P470" i="2"/>
  <c r="F477" i="2"/>
  <c r="G477" i="2"/>
  <c r="H477" i="2"/>
  <c r="I477" i="2"/>
  <c r="J477" i="2"/>
  <c r="K477" i="2"/>
  <c r="L477" i="2"/>
  <c r="M477" i="2"/>
  <c r="N477" i="2"/>
  <c r="O477" i="2"/>
  <c r="P477" i="2"/>
  <c r="F495" i="2"/>
  <c r="F496" i="2"/>
  <c r="G496" i="2"/>
  <c r="H496" i="2"/>
  <c r="I496" i="2"/>
  <c r="J496" i="2"/>
  <c r="K496" i="2"/>
  <c r="L496" i="2"/>
  <c r="M496" i="2"/>
  <c r="N496" i="2"/>
  <c r="O496" i="2"/>
  <c r="P496" i="2"/>
  <c r="F497" i="2"/>
  <c r="G497" i="2"/>
  <c r="H497" i="2"/>
  <c r="I497" i="2"/>
  <c r="J497" i="2"/>
  <c r="K497" i="2"/>
  <c r="L497" i="2"/>
  <c r="M497" i="2"/>
  <c r="N497" i="2"/>
  <c r="O497" i="2"/>
  <c r="P497" i="2"/>
  <c r="F514" i="2"/>
  <c r="G514" i="2"/>
  <c r="H514" i="2"/>
  <c r="I514" i="2"/>
  <c r="J514" i="2"/>
  <c r="K514" i="2"/>
  <c r="L514" i="2"/>
  <c r="M514" i="2"/>
  <c r="N514" i="2"/>
  <c r="O514" i="2"/>
  <c r="P514" i="2"/>
  <c r="F520" i="2"/>
  <c r="G520" i="2"/>
  <c r="G526" i="2" s="1"/>
  <c r="E13" i="5" s="1"/>
  <c r="H520" i="2"/>
  <c r="I520" i="2"/>
  <c r="J520" i="2"/>
  <c r="K520" i="2"/>
  <c r="K526" i="2" s="1"/>
  <c r="I13" i="5" s="1"/>
  <c r="L520" i="2"/>
  <c r="M520" i="2"/>
  <c r="N520" i="2"/>
  <c r="O520" i="2"/>
  <c r="O526" i="2" s="1"/>
  <c r="M13" i="5" s="1"/>
  <c r="P520" i="2"/>
  <c r="F529" i="2"/>
  <c r="F530" i="2"/>
  <c r="G530" i="2"/>
  <c r="H530" i="2"/>
  <c r="I530" i="2"/>
  <c r="J530" i="2"/>
  <c r="K530" i="2"/>
  <c r="L530" i="2"/>
  <c r="M530" i="2"/>
  <c r="N530" i="2"/>
  <c r="O530" i="2"/>
  <c r="P530" i="2"/>
  <c r="F531" i="2"/>
  <c r="G531" i="2"/>
  <c r="H531" i="2"/>
  <c r="I531" i="2"/>
  <c r="J531" i="2"/>
  <c r="K531" i="2"/>
  <c r="L531" i="2"/>
  <c r="M531" i="2"/>
  <c r="N531" i="2"/>
  <c r="O531" i="2"/>
  <c r="P531" i="2"/>
  <c r="F544" i="2"/>
  <c r="G544" i="2"/>
  <c r="H544" i="2"/>
  <c r="I544" i="2"/>
  <c r="J544" i="2"/>
  <c r="K544" i="2"/>
  <c r="L544" i="2"/>
  <c r="M544" i="2"/>
  <c r="N544" i="2"/>
  <c r="O544" i="2"/>
  <c r="P544" i="2"/>
  <c r="F557" i="2"/>
  <c r="G557" i="2"/>
  <c r="H557" i="2"/>
  <c r="I557" i="2"/>
  <c r="J557" i="2"/>
  <c r="K557" i="2"/>
  <c r="L557" i="2"/>
  <c r="M557" i="2"/>
  <c r="N557" i="2"/>
  <c r="O557" i="2"/>
  <c r="P557" i="2"/>
  <c r="F561" i="2"/>
  <c r="G561" i="2"/>
  <c r="H561" i="2"/>
  <c r="I561" i="2"/>
  <c r="J561" i="2"/>
  <c r="K561" i="2"/>
  <c r="L561" i="2"/>
  <c r="M561" i="2"/>
  <c r="N561" i="2"/>
  <c r="O561" i="2"/>
  <c r="P561" i="2"/>
  <c r="F568" i="2"/>
  <c r="G568" i="2"/>
  <c r="H568" i="2"/>
  <c r="I568" i="2"/>
  <c r="J568" i="2"/>
  <c r="K568" i="2"/>
  <c r="L568" i="2"/>
  <c r="M568" i="2"/>
  <c r="N568" i="2"/>
  <c r="O568" i="2"/>
  <c r="P568" i="2"/>
  <c r="F577" i="2"/>
  <c r="F578" i="2"/>
  <c r="G578" i="2"/>
  <c r="H578" i="2"/>
  <c r="I578" i="2"/>
  <c r="J578" i="2"/>
  <c r="K578" i="2"/>
  <c r="L578" i="2"/>
  <c r="M578" i="2"/>
  <c r="N578" i="2"/>
  <c r="O578" i="2"/>
  <c r="P578" i="2"/>
  <c r="F579" i="2"/>
  <c r="G579" i="2"/>
  <c r="H579" i="2"/>
  <c r="I579" i="2"/>
  <c r="J579" i="2"/>
  <c r="K579" i="2"/>
  <c r="L579" i="2"/>
  <c r="M579" i="2"/>
  <c r="N579" i="2"/>
  <c r="O579" i="2"/>
  <c r="P579" i="2"/>
  <c r="F588" i="2"/>
  <c r="G588" i="2"/>
  <c r="H588" i="2"/>
  <c r="I588" i="2"/>
  <c r="J588" i="2"/>
  <c r="K588" i="2"/>
  <c r="L588" i="2"/>
  <c r="M588" i="2"/>
  <c r="N588" i="2"/>
  <c r="O588" i="2"/>
  <c r="P588" i="2"/>
  <c r="F599" i="2"/>
  <c r="G599" i="2"/>
  <c r="H599" i="2"/>
  <c r="I599" i="2"/>
  <c r="J599" i="2"/>
  <c r="K599" i="2"/>
  <c r="L599" i="2"/>
  <c r="M599" i="2"/>
  <c r="N599" i="2"/>
  <c r="O599" i="2"/>
  <c r="P599" i="2"/>
  <c r="F612" i="2"/>
  <c r="G612" i="2"/>
  <c r="H612" i="2"/>
  <c r="I612" i="2"/>
  <c r="J612" i="2"/>
  <c r="K612" i="2"/>
  <c r="L612" i="2"/>
  <c r="M612" i="2"/>
  <c r="N612" i="2"/>
  <c r="O612" i="2"/>
  <c r="P612" i="2"/>
  <c r="F626" i="2"/>
  <c r="F627" i="2"/>
  <c r="G627" i="2"/>
  <c r="H627" i="2"/>
  <c r="I627" i="2"/>
  <c r="J627" i="2"/>
  <c r="K627" i="2"/>
  <c r="L627" i="2"/>
  <c r="M627" i="2"/>
  <c r="N627" i="2"/>
  <c r="O627" i="2"/>
  <c r="P627" i="2"/>
  <c r="F628" i="2"/>
  <c r="G628" i="2"/>
  <c r="H628" i="2"/>
  <c r="I628" i="2"/>
  <c r="J628" i="2"/>
  <c r="K628" i="2"/>
  <c r="L628" i="2"/>
  <c r="M628" i="2"/>
  <c r="N628" i="2"/>
  <c r="O628" i="2"/>
  <c r="P628" i="2"/>
  <c r="F635" i="2"/>
  <c r="G635" i="2"/>
  <c r="H635" i="2"/>
  <c r="I635" i="2"/>
  <c r="J635" i="2"/>
  <c r="K635" i="2"/>
  <c r="L635" i="2"/>
  <c r="M635" i="2"/>
  <c r="N635" i="2"/>
  <c r="O635" i="2"/>
  <c r="P635" i="2"/>
  <c r="F642" i="2"/>
  <c r="G642" i="2"/>
  <c r="G653" i="2" s="1"/>
  <c r="E14" i="5" s="1"/>
  <c r="H642" i="2"/>
  <c r="I642" i="2"/>
  <c r="J642" i="2"/>
  <c r="K642" i="2"/>
  <c r="K653" i="2" s="1"/>
  <c r="L642" i="2"/>
  <c r="M642" i="2"/>
  <c r="N642" i="2"/>
  <c r="O642" i="2"/>
  <c r="O653" i="2" s="1"/>
  <c r="M14" i="5" s="1"/>
  <c r="P642" i="2"/>
  <c r="F4" i="4"/>
  <c r="L4" i="4"/>
  <c r="M4" i="4"/>
  <c r="F11" i="4"/>
  <c r="L11" i="4"/>
  <c r="M11" i="4"/>
  <c r="F18" i="4"/>
  <c r="L18" i="4"/>
  <c r="M18" i="4"/>
  <c r="F26" i="4"/>
  <c r="L26" i="4"/>
  <c r="M26" i="4"/>
  <c r="F35" i="4"/>
  <c r="L35" i="4"/>
  <c r="M35" i="4"/>
  <c r="F48" i="4"/>
  <c r="F56" i="4"/>
  <c r="F63" i="4"/>
  <c r="F70" i="4" s="1"/>
  <c r="D37" i="5" s="1"/>
  <c r="F75" i="4"/>
  <c r="F83" i="4"/>
  <c r="F88" i="4"/>
  <c r="F121" i="4"/>
  <c r="F128" i="4"/>
  <c r="F140" i="4"/>
  <c r="F155" i="4"/>
  <c r="F173" i="4"/>
  <c r="F228" i="4"/>
  <c r="F243" i="4"/>
  <c r="F248" i="4"/>
  <c r="F252" i="4"/>
  <c r="F257" i="4"/>
  <c r="F261" i="4"/>
  <c r="F266" i="4"/>
  <c r="F277" i="4"/>
  <c r="F288" i="4"/>
  <c r="F294" i="4"/>
  <c r="F313" i="4"/>
  <c r="F326" i="4"/>
  <c r="F346" i="4"/>
  <c r="F351" i="4"/>
  <c r="F356" i="4"/>
  <c r="F363" i="4"/>
  <c r="J42" i="5"/>
  <c r="F381" i="4"/>
  <c r="F386" i="4"/>
  <c r="F392" i="4"/>
  <c r="F397" i="4"/>
  <c r="F429" i="4"/>
  <c r="F436" i="4"/>
  <c r="F440" i="4"/>
  <c r="F454" i="4"/>
  <c r="F462" i="4"/>
  <c r="F470" i="4"/>
  <c r="F477" i="4"/>
  <c r="F497" i="4"/>
  <c r="F514" i="4"/>
  <c r="F520" i="4"/>
  <c r="F531" i="4"/>
  <c r="F544" i="4"/>
  <c r="F557" i="4"/>
  <c r="F561" i="4"/>
  <c r="F568" i="4"/>
  <c r="F579" i="4"/>
  <c r="F588" i="4"/>
  <c r="F599" i="4"/>
  <c r="F612" i="4"/>
  <c r="F628" i="4"/>
  <c r="F635" i="4"/>
  <c r="F642" i="4"/>
  <c r="F4" i="3"/>
  <c r="G4" i="3"/>
  <c r="H4" i="3"/>
  <c r="I4" i="3"/>
  <c r="J4" i="3"/>
  <c r="K4" i="3"/>
  <c r="L4" i="3"/>
  <c r="M4" i="3"/>
  <c r="N4" i="3"/>
  <c r="O4" i="3"/>
  <c r="P4" i="3"/>
  <c r="R4" i="3"/>
  <c r="F11" i="3"/>
  <c r="G11" i="3"/>
  <c r="H11" i="3"/>
  <c r="I11" i="3"/>
  <c r="J11" i="3"/>
  <c r="K11" i="3"/>
  <c r="L11" i="3"/>
  <c r="M11" i="3"/>
  <c r="N11" i="3"/>
  <c r="O11" i="3"/>
  <c r="P11" i="3"/>
  <c r="R11" i="3"/>
  <c r="F18" i="3"/>
  <c r="G18" i="3"/>
  <c r="H18" i="3"/>
  <c r="I18" i="3"/>
  <c r="J18" i="3"/>
  <c r="K18" i="3"/>
  <c r="L18" i="3"/>
  <c r="M18" i="3"/>
  <c r="N18" i="3"/>
  <c r="O18" i="3"/>
  <c r="P18" i="3"/>
  <c r="R18" i="3"/>
  <c r="F26" i="3"/>
  <c r="G26" i="3"/>
  <c r="H26" i="3"/>
  <c r="I26" i="3"/>
  <c r="J26" i="3"/>
  <c r="K26" i="3"/>
  <c r="L26" i="3"/>
  <c r="M26" i="3"/>
  <c r="N26" i="3"/>
  <c r="O26" i="3"/>
  <c r="P26" i="3"/>
  <c r="R26" i="3"/>
  <c r="F35" i="3"/>
  <c r="F43" i="3" s="1"/>
  <c r="G35" i="3"/>
  <c r="G43" i="3" s="1"/>
  <c r="E20" i="5" s="1"/>
  <c r="H35" i="3"/>
  <c r="H43" i="3" s="1"/>
  <c r="F20" i="5" s="1"/>
  <c r="I35" i="3"/>
  <c r="I43" i="3" s="1"/>
  <c r="J35" i="3"/>
  <c r="J43" i="3" s="1"/>
  <c r="K35" i="3"/>
  <c r="K43" i="3" s="1"/>
  <c r="I20" i="5" s="1"/>
  <c r="L35" i="3"/>
  <c r="L43" i="3" s="1"/>
  <c r="J20" i="5" s="1"/>
  <c r="M35" i="3"/>
  <c r="M43" i="3" s="1"/>
  <c r="N35" i="3"/>
  <c r="N43" i="3" s="1"/>
  <c r="O35" i="3"/>
  <c r="O43" i="3" s="1"/>
  <c r="M20" i="5" s="1"/>
  <c r="P35" i="3"/>
  <c r="P43" i="3" s="1"/>
  <c r="N20" i="5" s="1"/>
  <c r="R35" i="3"/>
  <c r="R43" i="3" s="1"/>
  <c r="F46" i="3"/>
  <c r="O46" i="3"/>
  <c r="F47" i="3"/>
  <c r="G47" i="3"/>
  <c r="H47" i="3"/>
  <c r="I47" i="3"/>
  <c r="J47" i="3"/>
  <c r="K47" i="3"/>
  <c r="L47" i="3"/>
  <c r="M47" i="3"/>
  <c r="N47" i="3"/>
  <c r="O47" i="3"/>
  <c r="P47" i="3"/>
  <c r="R47" i="3"/>
  <c r="F48" i="3"/>
  <c r="G48" i="3"/>
  <c r="H48" i="3"/>
  <c r="I48" i="3"/>
  <c r="J48" i="3"/>
  <c r="K48" i="3"/>
  <c r="L48" i="3"/>
  <c r="M48" i="3"/>
  <c r="N48" i="3"/>
  <c r="O48" i="3"/>
  <c r="P48" i="3"/>
  <c r="R48" i="3"/>
  <c r="F56" i="3"/>
  <c r="G56" i="3"/>
  <c r="H56" i="3"/>
  <c r="I56" i="3"/>
  <c r="J56" i="3"/>
  <c r="K56" i="3"/>
  <c r="L56" i="3"/>
  <c r="M56" i="3"/>
  <c r="N56" i="3"/>
  <c r="O56" i="3"/>
  <c r="P56" i="3"/>
  <c r="R56" i="3"/>
  <c r="F63" i="3"/>
  <c r="F70" i="3" s="1"/>
  <c r="D21" i="5" s="1"/>
  <c r="G63" i="3"/>
  <c r="G70" i="3" s="1"/>
  <c r="H63" i="3"/>
  <c r="H70" i="3" s="1"/>
  <c r="I63" i="3"/>
  <c r="I70" i="3" s="1"/>
  <c r="J63" i="3"/>
  <c r="J70" i="3" s="1"/>
  <c r="K63" i="3"/>
  <c r="K70" i="3" s="1"/>
  <c r="L63" i="3"/>
  <c r="L70" i="3" s="1"/>
  <c r="M63" i="3"/>
  <c r="M70" i="3" s="1"/>
  <c r="K21" i="5" s="1"/>
  <c r="N63" i="3"/>
  <c r="N70" i="3" s="1"/>
  <c r="L21" i="5" s="1"/>
  <c r="O63" i="3"/>
  <c r="O70" i="3" s="1"/>
  <c r="P63" i="3"/>
  <c r="P70" i="3" s="1"/>
  <c r="R63" i="3"/>
  <c r="R70" i="3" s="1"/>
  <c r="P21" i="5" s="1"/>
  <c r="F21" i="5"/>
  <c r="J21" i="5"/>
  <c r="N21" i="5"/>
  <c r="F73" i="3"/>
  <c r="O73" i="3"/>
  <c r="F74" i="3"/>
  <c r="G74" i="3"/>
  <c r="H74" i="3"/>
  <c r="I74" i="3"/>
  <c r="J74" i="3"/>
  <c r="K74" i="3"/>
  <c r="L74" i="3"/>
  <c r="M74" i="3"/>
  <c r="N74" i="3"/>
  <c r="O74" i="3"/>
  <c r="P74" i="3"/>
  <c r="R74" i="3"/>
  <c r="F75" i="3"/>
  <c r="G75" i="3"/>
  <c r="H75" i="3"/>
  <c r="I75" i="3"/>
  <c r="J75" i="3"/>
  <c r="K75" i="3"/>
  <c r="L75" i="3"/>
  <c r="M75" i="3"/>
  <c r="N75" i="3"/>
  <c r="O75" i="3"/>
  <c r="P75" i="3"/>
  <c r="R75" i="3"/>
  <c r="F83" i="3"/>
  <c r="G83" i="3"/>
  <c r="H83" i="3"/>
  <c r="I83" i="3"/>
  <c r="J83" i="3"/>
  <c r="K83" i="3"/>
  <c r="L83" i="3"/>
  <c r="M83" i="3"/>
  <c r="N83" i="3"/>
  <c r="O83" i="3"/>
  <c r="P83" i="3"/>
  <c r="R83" i="3"/>
  <c r="F88" i="3"/>
  <c r="F116" i="3" s="1"/>
  <c r="G88" i="3"/>
  <c r="G116" i="3" s="1"/>
  <c r="H88" i="3"/>
  <c r="H116" i="3" s="1"/>
  <c r="I88" i="3"/>
  <c r="I116" i="3" s="1"/>
  <c r="G22" i="5" s="1"/>
  <c r="J88" i="3"/>
  <c r="J116" i="3" s="1"/>
  <c r="K88" i="3"/>
  <c r="K116" i="3" s="1"/>
  <c r="L88" i="3"/>
  <c r="L116" i="3" s="1"/>
  <c r="M88" i="3"/>
  <c r="N88" i="3"/>
  <c r="N116" i="3" s="1"/>
  <c r="O88" i="3"/>
  <c r="O116" i="3" s="1"/>
  <c r="P88" i="3"/>
  <c r="P116" i="3" s="1"/>
  <c r="R88" i="3"/>
  <c r="R116" i="3" s="1"/>
  <c r="P22" i="5" s="1"/>
  <c r="F119" i="3"/>
  <c r="O119" i="3"/>
  <c r="F120" i="3"/>
  <c r="G120" i="3"/>
  <c r="H120" i="3"/>
  <c r="I120" i="3"/>
  <c r="J120" i="3"/>
  <c r="K120" i="3"/>
  <c r="L120" i="3"/>
  <c r="M120" i="3"/>
  <c r="N120" i="3"/>
  <c r="O120" i="3"/>
  <c r="P120" i="3"/>
  <c r="R120" i="3"/>
  <c r="F121" i="3"/>
  <c r="G121" i="3"/>
  <c r="H121" i="3"/>
  <c r="I121" i="3"/>
  <c r="J121" i="3"/>
  <c r="K121" i="3"/>
  <c r="L121" i="3"/>
  <c r="M121" i="3"/>
  <c r="N121" i="3"/>
  <c r="O121" i="3"/>
  <c r="P121" i="3"/>
  <c r="R121" i="3"/>
  <c r="F128" i="3"/>
  <c r="G128" i="3"/>
  <c r="H128" i="3"/>
  <c r="I128" i="3"/>
  <c r="J128" i="3"/>
  <c r="K128" i="3"/>
  <c r="L128" i="3"/>
  <c r="M128" i="3"/>
  <c r="N128" i="3"/>
  <c r="O128" i="3"/>
  <c r="P128" i="3"/>
  <c r="R128" i="3"/>
  <c r="F140" i="3"/>
  <c r="G140" i="3"/>
  <c r="H140" i="3"/>
  <c r="I140" i="3"/>
  <c r="J140" i="3"/>
  <c r="K140" i="3"/>
  <c r="L140" i="3"/>
  <c r="M140" i="3"/>
  <c r="N140" i="3"/>
  <c r="O140" i="3"/>
  <c r="P140" i="3"/>
  <c r="R140" i="3"/>
  <c r="F153" i="3"/>
  <c r="O153" i="3"/>
  <c r="F154" i="3"/>
  <c r="G154" i="3"/>
  <c r="H154" i="3"/>
  <c r="I154" i="3"/>
  <c r="J154" i="3"/>
  <c r="K154" i="3"/>
  <c r="L154" i="3"/>
  <c r="M154" i="3"/>
  <c r="N154" i="3"/>
  <c r="O154" i="3"/>
  <c r="P154" i="3"/>
  <c r="R154" i="3"/>
  <c r="F155" i="3"/>
  <c r="G155" i="3"/>
  <c r="H155" i="3"/>
  <c r="I155" i="3"/>
  <c r="J155" i="3"/>
  <c r="K155" i="3"/>
  <c r="L155" i="3"/>
  <c r="M155" i="3"/>
  <c r="N155" i="3"/>
  <c r="O155" i="3"/>
  <c r="P155" i="3"/>
  <c r="R155" i="3"/>
  <c r="F173" i="3"/>
  <c r="G173" i="3"/>
  <c r="H173" i="3"/>
  <c r="I173" i="3"/>
  <c r="J173" i="3"/>
  <c r="K173" i="3"/>
  <c r="L173" i="3"/>
  <c r="M173" i="3"/>
  <c r="N173" i="3"/>
  <c r="O173" i="3"/>
  <c r="P173" i="3"/>
  <c r="R173" i="3"/>
  <c r="F202" i="3"/>
  <c r="O202" i="3"/>
  <c r="F203" i="3"/>
  <c r="G203" i="3"/>
  <c r="H203" i="3"/>
  <c r="I203" i="3"/>
  <c r="J203" i="3"/>
  <c r="K203" i="3"/>
  <c r="L203" i="3"/>
  <c r="M203" i="3"/>
  <c r="N203" i="3"/>
  <c r="O203" i="3"/>
  <c r="P203" i="3"/>
  <c r="R203" i="3"/>
  <c r="F228" i="3"/>
  <c r="G228" i="3"/>
  <c r="G238" i="3" s="1"/>
  <c r="E23" i="5" s="1"/>
  <c r="H228" i="3"/>
  <c r="I228" i="3"/>
  <c r="J228" i="3"/>
  <c r="K228" i="3"/>
  <c r="K238" i="3" s="1"/>
  <c r="L228" i="3"/>
  <c r="M228" i="3"/>
  <c r="N228" i="3"/>
  <c r="O228" i="3"/>
  <c r="O238" i="3" s="1"/>
  <c r="M23" i="5" s="1"/>
  <c r="P228" i="3"/>
  <c r="R228" i="3"/>
  <c r="F241" i="3"/>
  <c r="O241" i="3"/>
  <c r="F242" i="3"/>
  <c r="G242" i="3"/>
  <c r="H242" i="3"/>
  <c r="I242" i="3"/>
  <c r="J242" i="3"/>
  <c r="K242" i="3"/>
  <c r="L242" i="3"/>
  <c r="M242" i="3"/>
  <c r="N242" i="3"/>
  <c r="O242" i="3"/>
  <c r="P242" i="3"/>
  <c r="R242" i="3"/>
  <c r="F243" i="3"/>
  <c r="G243" i="3"/>
  <c r="H243" i="3"/>
  <c r="I243" i="3"/>
  <c r="J243" i="3"/>
  <c r="K243" i="3"/>
  <c r="L243" i="3"/>
  <c r="M243" i="3"/>
  <c r="N243" i="3"/>
  <c r="O243" i="3"/>
  <c r="P243" i="3"/>
  <c r="R243" i="3"/>
  <c r="F248" i="3"/>
  <c r="G248" i="3"/>
  <c r="H248" i="3"/>
  <c r="I248" i="3"/>
  <c r="J248" i="3"/>
  <c r="K248" i="3"/>
  <c r="L248" i="3"/>
  <c r="M248" i="3"/>
  <c r="N248" i="3"/>
  <c r="O248" i="3"/>
  <c r="P248" i="3"/>
  <c r="R248" i="3"/>
  <c r="F252" i="3"/>
  <c r="G252" i="3"/>
  <c r="H252" i="3"/>
  <c r="I252" i="3"/>
  <c r="J252" i="3"/>
  <c r="K252" i="3"/>
  <c r="L252" i="3"/>
  <c r="M252" i="3"/>
  <c r="N252" i="3"/>
  <c r="O252" i="3"/>
  <c r="P252" i="3"/>
  <c r="R252" i="3"/>
  <c r="F257" i="3"/>
  <c r="G257" i="3"/>
  <c r="H257" i="3"/>
  <c r="I257" i="3"/>
  <c r="J257" i="3"/>
  <c r="K257" i="3"/>
  <c r="L257" i="3"/>
  <c r="M257" i="3"/>
  <c r="N257" i="3"/>
  <c r="O257" i="3"/>
  <c r="P257" i="3"/>
  <c r="R257" i="3"/>
  <c r="F261" i="3"/>
  <c r="G261" i="3"/>
  <c r="H261" i="3"/>
  <c r="I261" i="3"/>
  <c r="J261" i="3"/>
  <c r="K261" i="3"/>
  <c r="L261" i="3"/>
  <c r="M261" i="3"/>
  <c r="N261" i="3"/>
  <c r="O261" i="3"/>
  <c r="P261" i="3"/>
  <c r="R261" i="3"/>
  <c r="F266" i="3"/>
  <c r="F272" i="3" s="1"/>
  <c r="D24" i="5" s="1"/>
  <c r="G266" i="3"/>
  <c r="G272" i="3" s="1"/>
  <c r="E24" i="5" s="1"/>
  <c r="H266" i="3"/>
  <c r="H272" i="3" s="1"/>
  <c r="I266" i="3"/>
  <c r="I272" i="3" s="1"/>
  <c r="J266" i="3"/>
  <c r="J272" i="3" s="1"/>
  <c r="K266" i="3"/>
  <c r="K272" i="3" s="1"/>
  <c r="I24" i="5" s="1"/>
  <c r="L266" i="3"/>
  <c r="L272" i="3" s="1"/>
  <c r="M266" i="3"/>
  <c r="M272" i="3" s="1"/>
  <c r="N266" i="3"/>
  <c r="N272" i="3" s="1"/>
  <c r="O266" i="3"/>
  <c r="O272" i="3" s="1"/>
  <c r="P266" i="3"/>
  <c r="P272" i="3" s="1"/>
  <c r="R266" i="3"/>
  <c r="R272" i="3" s="1"/>
  <c r="F24" i="5"/>
  <c r="J24" i="5"/>
  <c r="N24" i="5"/>
  <c r="F275" i="3"/>
  <c r="O275" i="3"/>
  <c r="F276" i="3"/>
  <c r="G276" i="3"/>
  <c r="H276" i="3"/>
  <c r="I276" i="3"/>
  <c r="J276" i="3"/>
  <c r="K276" i="3"/>
  <c r="L276" i="3"/>
  <c r="M276" i="3"/>
  <c r="N276" i="3"/>
  <c r="O276" i="3"/>
  <c r="P276" i="3"/>
  <c r="R276" i="3"/>
  <c r="F277" i="3"/>
  <c r="G277" i="3"/>
  <c r="H277" i="3"/>
  <c r="I277" i="3"/>
  <c r="J277" i="3"/>
  <c r="K277" i="3"/>
  <c r="L277" i="3"/>
  <c r="M277" i="3"/>
  <c r="N277" i="3"/>
  <c r="O277" i="3"/>
  <c r="P277" i="3"/>
  <c r="R277" i="3"/>
  <c r="F288" i="3"/>
  <c r="G288" i="3"/>
  <c r="H288" i="3"/>
  <c r="I288" i="3"/>
  <c r="J288" i="3"/>
  <c r="K288" i="3"/>
  <c r="L288" i="3"/>
  <c r="M288" i="3"/>
  <c r="N288" i="3"/>
  <c r="O288" i="3"/>
  <c r="P288" i="3"/>
  <c r="R288" i="3"/>
  <c r="F294" i="3"/>
  <c r="G294" i="3"/>
  <c r="H294" i="3"/>
  <c r="I294" i="3"/>
  <c r="J294" i="3"/>
  <c r="K294" i="3"/>
  <c r="L294" i="3"/>
  <c r="M294" i="3"/>
  <c r="N294" i="3"/>
  <c r="O294" i="3"/>
  <c r="P294" i="3"/>
  <c r="R294" i="3"/>
  <c r="F311" i="3"/>
  <c r="O311" i="3"/>
  <c r="F312" i="3"/>
  <c r="G312" i="3"/>
  <c r="H312" i="3"/>
  <c r="I312" i="3"/>
  <c r="J312" i="3"/>
  <c r="K312" i="3"/>
  <c r="L312" i="3"/>
  <c r="M312" i="3"/>
  <c r="N312" i="3"/>
  <c r="O312" i="3"/>
  <c r="P312" i="3"/>
  <c r="R312" i="3"/>
  <c r="F313" i="3"/>
  <c r="G313" i="3"/>
  <c r="H313" i="3"/>
  <c r="I313" i="3"/>
  <c r="J313" i="3"/>
  <c r="K313" i="3"/>
  <c r="L313" i="3"/>
  <c r="M313" i="3"/>
  <c r="N313" i="3"/>
  <c r="O313" i="3"/>
  <c r="P313" i="3"/>
  <c r="R313" i="3"/>
  <c r="F326" i="3"/>
  <c r="G326" i="3"/>
  <c r="G341" i="3" s="1"/>
  <c r="H326" i="3"/>
  <c r="H341" i="3" s="1"/>
  <c r="I326" i="3"/>
  <c r="J326" i="3"/>
  <c r="K326" i="3"/>
  <c r="K341" i="3" s="1"/>
  <c r="L326" i="3"/>
  <c r="L341" i="3" s="1"/>
  <c r="M326" i="3"/>
  <c r="N326" i="3"/>
  <c r="O326" i="3"/>
  <c r="O341" i="3" s="1"/>
  <c r="P326" i="3"/>
  <c r="P341" i="3" s="1"/>
  <c r="R326" i="3"/>
  <c r="F344" i="3"/>
  <c r="O344" i="3"/>
  <c r="F345" i="3"/>
  <c r="G345" i="3"/>
  <c r="H345" i="3"/>
  <c r="I345" i="3"/>
  <c r="J345" i="3"/>
  <c r="K345" i="3"/>
  <c r="L345" i="3"/>
  <c r="M345" i="3"/>
  <c r="N345" i="3"/>
  <c r="O345" i="3"/>
  <c r="P345" i="3"/>
  <c r="R345" i="3"/>
  <c r="F346" i="3"/>
  <c r="G346" i="3"/>
  <c r="H346" i="3"/>
  <c r="I346" i="3"/>
  <c r="J346" i="3"/>
  <c r="K346" i="3"/>
  <c r="L346" i="3"/>
  <c r="M346" i="3"/>
  <c r="N346" i="3"/>
  <c r="O346" i="3"/>
  <c r="P346" i="3"/>
  <c r="R346" i="3"/>
  <c r="F351" i="3"/>
  <c r="G351" i="3"/>
  <c r="H351" i="3"/>
  <c r="I351" i="3"/>
  <c r="J351" i="3"/>
  <c r="K351" i="3"/>
  <c r="L351" i="3"/>
  <c r="M351" i="3"/>
  <c r="N351" i="3"/>
  <c r="O351" i="3"/>
  <c r="P351" i="3"/>
  <c r="R351" i="3"/>
  <c r="F356" i="3"/>
  <c r="G356" i="3"/>
  <c r="H356" i="3"/>
  <c r="I356" i="3"/>
  <c r="J356" i="3"/>
  <c r="K356" i="3"/>
  <c r="L356" i="3"/>
  <c r="M356" i="3"/>
  <c r="N356" i="3"/>
  <c r="O356" i="3"/>
  <c r="P356" i="3"/>
  <c r="R356" i="3"/>
  <c r="F363" i="3"/>
  <c r="F374" i="3" s="1"/>
  <c r="G363" i="3"/>
  <c r="G374" i="3" s="1"/>
  <c r="H363" i="3"/>
  <c r="H374" i="3" s="1"/>
  <c r="I363" i="3"/>
  <c r="I374" i="3" s="1"/>
  <c r="J363" i="3"/>
  <c r="J374" i="3" s="1"/>
  <c r="H26" i="5" s="1"/>
  <c r="K363" i="3"/>
  <c r="K374" i="3" s="1"/>
  <c r="L363" i="3"/>
  <c r="L374" i="3" s="1"/>
  <c r="M363" i="3"/>
  <c r="M374" i="3" s="1"/>
  <c r="N363" i="3"/>
  <c r="N374" i="3" s="1"/>
  <c r="L26" i="5" s="1"/>
  <c r="O363" i="3"/>
  <c r="O374" i="3" s="1"/>
  <c r="P363" i="3"/>
  <c r="P374" i="3" s="1"/>
  <c r="R363" i="3"/>
  <c r="R374" i="3" s="1"/>
  <c r="P26" i="5" s="1"/>
  <c r="D26" i="5"/>
  <c r="F377" i="3"/>
  <c r="O377" i="3"/>
  <c r="F378" i="3"/>
  <c r="G378" i="3"/>
  <c r="H378" i="3"/>
  <c r="I378" i="3"/>
  <c r="J378" i="3"/>
  <c r="K378" i="3"/>
  <c r="L378" i="3"/>
  <c r="M378" i="3"/>
  <c r="N378" i="3"/>
  <c r="O378" i="3"/>
  <c r="P378" i="3"/>
  <c r="R378" i="3"/>
  <c r="F381" i="3"/>
  <c r="G381" i="3"/>
  <c r="H381" i="3"/>
  <c r="I381" i="3"/>
  <c r="J381" i="3"/>
  <c r="K381" i="3"/>
  <c r="L381" i="3"/>
  <c r="M381" i="3"/>
  <c r="N381" i="3"/>
  <c r="O381" i="3"/>
  <c r="P381" i="3"/>
  <c r="R381" i="3"/>
  <c r="F386" i="3"/>
  <c r="G386" i="3"/>
  <c r="H386" i="3"/>
  <c r="I386" i="3"/>
  <c r="J386" i="3"/>
  <c r="K386" i="3"/>
  <c r="L386" i="3"/>
  <c r="M386" i="3"/>
  <c r="N386" i="3"/>
  <c r="O386" i="3"/>
  <c r="P386" i="3"/>
  <c r="R386" i="3"/>
  <c r="F392" i="3"/>
  <c r="G392" i="3"/>
  <c r="H392" i="3"/>
  <c r="I392" i="3"/>
  <c r="J392" i="3"/>
  <c r="K392" i="3"/>
  <c r="L392" i="3"/>
  <c r="M392" i="3"/>
  <c r="N392" i="3"/>
  <c r="O392" i="3"/>
  <c r="P392" i="3"/>
  <c r="R392" i="3"/>
  <c r="F397" i="3"/>
  <c r="F413" i="3" s="1"/>
  <c r="G397" i="3"/>
  <c r="G413" i="3" s="1"/>
  <c r="H397" i="3"/>
  <c r="H413" i="3" s="1"/>
  <c r="F27" i="5" s="1"/>
  <c r="I397" i="3"/>
  <c r="I413" i="3" s="1"/>
  <c r="G27" i="5" s="1"/>
  <c r="J397" i="3"/>
  <c r="J413" i="3" s="1"/>
  <c r="K397" i="3"/>
  <c r="K413" i="3" s="1"/>
  <c r="L397" i="3"/>
  <c r="L413" i="3" s="1"/>
  <c r="M397" i="3"/>
  <c r="M413" i="3" s="1"/>
  <c r="N397" i="3"/>
  <c r="N413" i="3" s="1"/>
  <c r="O397" i="3"/>
  <c r="O413" i="3" s="1"/>
  <c r="P397" i="3"/>
  <c r="P413" i="3" s="1"/>
  <c r="R397" i="3"/>
  <c r="R413" i="3" s="1"/>
  <c r="J27" i="5"/>
  <c r="N27" i="5"/>
  <c r="F416" i="3"/>
  <c r="O416" i="3"/>
  <c r="F417" i="3"/>
  <c r="G417" i="3"/>
  <c r="H417" i="3"/>
  <c r="I417" i="3"/>
  <c r="J417" i="3"/>
  <c r="K417" i="3"/>
  <c r="L417" i="3"/>
  <c r="M417" i="3"/>
  <c r="N417" i="3"/>
  <c r="O417" i="3"/>
  <c r="P417" i="3"/>
  <c r="R417" i="3"/>
  <c r="F429" i="3"/>
  <c r="G429" i="3"/>
  <c r="H429" i="3"/>
  <c r="I429" i="3"/>
  <c r="J429" i="3"/>
  <c r="K429" i="3"/>
  <c r="L429" i="3"/>
  <c r="M429" i="3"/>
  <c r="N429" i="3"/>
  <c r="O429" i="3"/>
  <c r="P429" i="3"/>
  <c r="R429" i="3"/>
  <c r="F436" i="3"/>
  <c r="G436" i="3"/>
  <c r="H436" i="3"/>
  <c r="I436" i="3"/>
  <c r="J436" i="3"/>
  <c r="K436" i="3"/>
  <c r="L436" i="3"/>
  <c r="M436" i="3"/>
  <c r="N436" i="3"/>
  <c r="O436" i="3"/>
  <c r="P436" i="3"/>
  <c r="R436" i="3"/>
  <c r="F440" i="3"/>
  <c r="F449" i="3" s="1"/>
  <c r="G440" i="3"/>
  <c r="G449" i="3" s="1"/>
  <c r="H440" i="3"/>
  <c r="I440" i="3"/>
  <c r="I449" i="3" s="1"/>
  <c r="J440" i="3"/>
  <c r="J449" i="3" s="1"/>
  <c r="K440" i="3"/>
  <c r="K449" i="3" s="1"/>
  <c r="L440" i="3"/>
  <c r="M440" i="3"/>
  <c r="M449" i="3" s="1"/>
  <c r="N440" i="3"/>
  <c r="N449" i="3" s="1"/>
  <c r="O440" i="3"/>
  <c r="O449" i="3" s="1"/>
  <c r="P440" i="3"/>
  <c r="R440" i="3"/>
  <c r="R449" i="3" s="1"/>
  <c r="F452" i="3"/>
  <c r="O452" i="3"/>
  <c r="F453" i="3"/>
  <c r="G453" i="3"/>
  <c r="H453" i="3"/>
  <c r="I453" i="3"/>
  <c r="J453" i="3"/>
  <c r="K453" i="3"/>
  <c r="L453" i="3"/>
  <c r="M453" i="3"/>
  <c r="N453" i="3"/>
  <c r="O453" i="3"/>
  <c r="P453" i="3"/>
  <c r="R453" i="3"/>
  <c r="F454" i="3"/>
  <c r="G454" i="3"/>
  <c r="H454" i="3"/>
  <c r="I454" i="3"/>
  <c r="J454" i="3"/>
  <c r="K454" i="3"/>
  <c r="L454" i="3"/>
  <c r="M454" i="3"/>
  <c r="N454" i="3"/>
  <c r="O454" i="3"/>
  <c r="P454" i="3"/>
  <c r="R454" i="3"/>
  <c r="F462" i="3"/>
  <c r="G462" i="3"/>
  <c r="H462" i="3"/>
  <c r="I462" i="3"/>
  <c r="J462" i="3"/>
  <c r="K462" i="3"/>
  <c r="L462" i="3"/>
  <c r="M462" i="3"/>
  <c r="N462" i="3"/>
  <c r="O462" i="3"/>
  <c r="P462" i="3"/>
  <c r="R462" i="3"/>
  <c r="F470" i="3"/>
  <c r="G470" i="3"/>
  <c r="H470" i="3"/>
  <c r="I470" i="3"/>
  <c r="J470" i="3"/>
  <c r="K470" i="3"/>
  <c r="L470" i="3"/>
  <c r="M470" i="3"/>
  <c r="N470" i="3"/>
  <c r="O470" i="3"/>
  <c r="P470" i="3"/>
  <c r="R470" i="3"/>
  <c r="F477" i="3"/>
  <c r="G477" i="3"/>
  <c r="H477" i="3"/>
  <c r="I477" i="3"/>
  <c r="J477" i="3"/>
  <c r="K477" i="3"/>
  <c r="L477" i="3"/>
  <c r="M477" i="3"/>
  <c r="N477" i="3"/>
  <c r="O477" i="3"/>
  <c r="P477" i="3"/>
  <c r="R477" i="3"/>
  <c r="F495" i="3"/>
  <c r="O495" i="3"/>
  <c r="F496" i="3"/>
  <c r="G496" i="3"/>
  <c r="H496" i="3"/>
  <c r="I496" i="3"/>
  <c r="J496" i="3"/>
  <c r="K496" i="3"/>
  <c r="L496" i="3"/>
  <c r="M496" i="3"/>
  <c r="N496" i="3"/>
  <c r="O496" i="3"/>
  <c r="P496" i="3"/>
  <c r="R496" i="3"/>
  <c r="F497" i="3"/>
  <c r="G497" i="3"/>
  <c r="H497" i="3"/>
  <c r="I497" i="3"/>
  <c r="J497" i="3"/>
  <c r="K497" i="3"/>
  <c r="L497" i="3"/>
  <c r="M497" i="3"/>
  <c r="N497" i="3"/>
  <c r="O497" i="3"/>
  <c r="P497" i="3"/>
  <c r="R497" i="3"/>
  <c r="F514" i="3"/>
  <c r="G514" i="3"/>
  <c r="H514" i="3"/>
  <c r="I514" i="3"/>
  <c r="J514" i="3"/>
  <c r="K514" i="3"/>
  <c r="L514" i="3"/>
  <c r="M514" i="3"/>
  <c r="N514" i="3"/>
  <c r="O514" i="3"/>
  <c r="P514" i="3"/>
  <c r="R514" i="3"/>
  <c r="F520" i="3"/>
  <c r="F526" i="3" s="1"/>
  <c r="D29" i="5" s="1"/>
  <c r="G520" i="3"/>
  <c r="G526" i="3" s="1"/>
  <c r="E29" i="5" s="1"/>
  <c r="H520" i="3"/>
  <c r="I520" i="3"/>
  <c r="J520" i="3"/>
  <c r="J526" i="3" s="1"/>
  <c r="K520" i="3"/>
  <c r="K526" i="3" s="1"/>
  <c r="I29" i="5" s="1"/>
  <c r="L520" i="3"/>
  <c r="M520" i="3"/>
  <c r="N520" i="3"/>
  <c r="N526" i="3" s="1"/>
  <c r="O520" i="3"/>
  <c r="P520" i="3"/>
  <c r="R520" i="3"/>
  <c r="R526" i="3" s="1"/>
  <c r="P29" i="5" s="1"/>
  <c r="H29" i="5"/>
  <c r="L29" i="5"/>
  <c r="F529" i="3"/>
  <c r="O529" i="3"/>
  <c r="F530" i="3"/>
  <c r="G530" i="3"/>
  <c r="H530" i="3"/>
  <c r="I530" i="3"/>
  <c r="J530" i="3"/>
  <c r="K530" i="3"/>
  <c r="L530" i="3"/>
  <c r="M530" i="3"/>
  <c r="N530" i="3"/>
  <c r="O530" i="3"/>
  <c r="P530" i="3"/>
  <c r="R530" i="3"/>
  <c r="F531" i="3"/>
  <c r="G531" i="3"/>
  <c r="H531" i="3"/>
  <c r="I531" i="3"/>
  <c r="J531" i="3"/>
  <c r="K531" i="3"/>
  <c r="L531" i="3"/>
  <c r="M531" i="3"/>
  <c r="N531" i="3"/>
  <c r="O531" i="3"/>
  <c r="P531" i="3"/>
  <c r="R531" i="3"/>
  <c r="F544" i="3"/>
  <c r="G544" i="3"/>
  <c r="H544" i="3"/>
  <c r="I544" i="3"/>
  <c r="J544" i="3"/>
  <c r="K544" i="3"/>
  <c r="L544" i="3"/>
  <c r="M544" i="3"/>
  <c r="N544" i="3"/>
  <c r="O544" i="3"/>
  <c r="P544" i="3"/>
  <c r="R544" i="3"/>
  <c r="F557" i="3"/>
  <c r="G557" i="3"/>
  <c r="H557" i="3"/>
  <c r="I557" i="3"/>
  <c r="J557" i="3"/>
  <c r="K557" i="3"/>
  <c r="L557" i="3"/>
  <c r="M557" i="3"/>
  <c r="N557" i="3"/>
  <c r="O557" i="3"/>
  <c r="P557" i="3"/>
  <c r="R557" i="3"/>
  <c r="F561" i="3"/>
  <c r="G561" i="3"/>
  <c r="H561" i="3"/>
  <c r="I561" i="3"/>
  <c r="J561" i="3"/>
  <c r="K561" i="3"/>
  <c r="L561" i="3"/>
  <c r="M561" i="3"/>
  <c r="N561" i="3"/>
  <c r="O561" i="3"/>
  <c r="P561" i="3"/>
  <c r="R561" i="3"/>
  <c r="F568" i="3"/>
  <c r="G568" i="3"/>
  <c r="H568" i="3"/>
  <c r="I568" i="3"/>
  <c r="J568" i="3"/>
  <c r="K568" i="3"/>
  <c r="L568" i="3"/>
  <c r="M568" i="3"/>
  <c r="N568" i="3"/>
  <c r="O568" i="3"/>
  <c r="P568" i="3"/>
  <c r="R568" i="3"/>
  <c r="F577" i="3"/>
  <c r="O577" i="3"/>
  <c r="F578" i="3"/>
  <c r="G578" i="3"/>
  <c r="H578" i="3"/>
  <c r="I578" i="3"/>
  <c r="J578" i="3"/>
  <c r="K578" i="3"/>
  <c r="L578" i="3"/>
  <c r="M578" i="3"/>
  <c r="N578" i="3"/>
  <c r="O578" i="3"/>
  <c r="P578" i="3"/>
  <c r="R578" i="3"/>
  <c r="F579" i="3"/>
  <c r="G579" i="3"/>
  <c r="H579" i="3"/>
  <c r="I579" i="3"/>
  <c r="J579" i="3"/>
  <c r="K579" i="3"/>
  <c r="L579" i="3"/>
  <c r="M579" i="3"/>
  <c r="N579" i="3"/>
  <c r="O579" i="3"/>
  <c r="P579" i="3"/>
  <c r="R579" i="3"/>
  <c r="F588" i="3"/>
  <c r="G588" i="3"/>
  <c r="H588" i="3"/>
  <c r="I588" i="3"/>
  <c r="J588" i="3"/>
  <c r="K588" i="3"/>
  <c r="L588" i="3"/>
  <c r="M588" i="3"/>
  <c r="N588" i="3"/>
  <c r="O588" i="3"/>
  <c r="P588" i="3"/>
  <c r="R588" i="3"/>
  <c r="F599" i="3"/>
  <c r="G599" i="3"/>
  <c r="H599" i="3"/>
  <c r="I599" i="3"/>
  <c r="J599" i="3"/>
  <c r="K599" i="3"/>
  <c r="L599" i="3"/>
  <c r="M599" i="3"/>
  <c r="N599" i="3"/>
  <c r="O599" i="3"/>
  <c r="P599" i="3"/>
  <c r="R599" i="3"/>
  <c r="F612" i="3"/>
  <c r="G612" i="3"/>
  <c r="H612" i="3"/>
  <c r="I612" i="3"/>
  <c r="J612" i="3"/>
  <c r="K612" i="3"/>
  <c r="L612" i="3"/>
  <c r="M612" i="3"/>
  <c r="N612" i="3"/>
  <c r="O612" i="3"/>
  <c r="P612" i="3"/>
  <c r="R612" i="3"/>
  <c r="F626" i="3"/>
  <c r="O626" i="3"/>
  <c r="F627" i="3"/>
  <c r="G627" i="3"/>
  <c r="H627" i="3"/>
  <c r="I627" i="3"/>
  <c r="J627" i="3"/>
  <c r="K627" i="3"/>
  <c r="L627" i="3"/>
  <c r="M627" i="3"/>
  <c r="N627" i="3"/>
  <c r="O627" i="3"/>
  <c r="P627" i="3"/>
  <c r="R627" i="3"/>
  <c r="F628" i="3"/>
  <c r="G628" i="3"/>
  <c r="H628" i="3"/>
  <c r="I628" i="3"/>
  <c r="J628" i="3"/>
  <c r="K628" i="3"/>
  <c r="L628" i="3"/>
  <c r="M628" i="3"/>
  <c r="N628" i="3"/>
  <c r="O628" i="3"/>
  <c r="P628" i="3"/>
  <c r="R628" i="3"/>
  <c r="F635" i="3"/>
  <c r="G635" i="3"/>
  <c r="H635" i="3"/>
  <c r="I635" i="3"/>
  <c r="J635" i="3"/>
  <c r="K635" i="3"/>
  <c r="L635" i="3"/>
  <c r="M635" i="3"/>
  <c r="N635" i="3"/>
  <c r="O635" i="3"/>
  <c r="P635" i="3"/>
  <c r="R635" i="3"/>
  <c r="F642" i="3"/>
  <c r="F653" i="3" s="1"/>
  <c r="D30" i="5" s="1"/>
  <c r="G642" i="3"/>
  <c r="H642" i="3"/>
  <c r="I642" i="3"/>
  <c r="I653" i="3" s="1"/>
  <c r="G30" i="5" s="1"/>
  <c r="J642" i="3"/>
  <c r="K642" i="3"/>
  <c r="L642" i="3"/>
  <c r="L653" i="3" s="1"/>
  <c r="J30" i="5"/>
  <c r="M642" i="3"/>
  <c r="N642" i="3"/>
  <c r="O642" i="3"/>
  <c r="O653" i="3" s="1"/>
  <c r="M30" i="5" s="1"/>
  <c r="P642" i="3"/>
  <c r="R642" i="3"/>
  <c r="D20" i="5"/>
  <c r="G20" i="5"/>
  <c r="H20" i="5"/>
  <c r="K20" i="5"/>
  <c r="L20" i="5"/>
  <c r="P20" i="5"/>
  <c r="E21" i="5"/>
  <c r="G21" i="5"/>
  <c r="H21" i="5"/>
  <c r="I21" i="5"/>
  <c r="M21" i="5"/>
  <c r="D22" i="5"/>
  <c r="E22" i="5"/>
  <c r="F22" i="5"/>
  <c r="H22" i="5"/>
  <c r="I22" i="5"/>
  <c r="J22" i="5"/>
  <c r="L22" i="5"/>
  <c r="M22" i="5"/>
  <c r="N22" i="5"/>
  <c r="I23" i="5"/>
  <c r="G24" i="5"/>
  <c r="H24" i="5"/>
  <c r="K24" i="5"/>
  <c r="L24" i="5"/>
  <c r="M24" i="5"/>
  <c r="P24" i="5"/>
  <c r="E25" i="5"/>
  <c r="F25" i="5"/>
  <c r="I25" i="5"/>
  <c r="J25" i="5"/>
  <c r="M25" i="5"/>
  <c r="N25" i="5"/>
  <c r="E26" i="5"/>
  <c r="F26" i="5"/>
  <c r="G26" i="5"/>
  <c r="I26" i="5"/>
  <c r="J26" i="5"/>
  <c r="K26" i="5"/>
  <c r="M26" i="5"/>
  <c r="N26" i="5"/>
  <c r="D27" i="5"/>
  <c r="E27" i="5"/>
  <c r="H27" i="5"/>
  <c r="I27" i="5"/>
  <c r="K27" i="5"/>
  <c r="L27" i="5"/>
  <c r="M27" i="5"/>
  <c r="P27" i="5"/>
  <c r="D28" i="5"/>
  <c r="E28" i="5"/>
  <c r="G28" i="5"/>
  <c r="H28" i="5"/>
  <c r="I28" i="5"/>
  <c r="K28" i="5"/>
  <c r="L28" i="5"/>
  <c r="M28" i="5"/>
  <c r="P28" i="5"/>
  <c r="I14" i="5"/>
  <c r="J7" i="5"/>
  <c r="F7" i="5"/>
  <c r="L6" i="5"/>
  <c r="H6" i="5"/>
  <c r="D6" i="5"/>
  <c r="P526" i="3" l="1"/>
  <c r="N29" i="5" s="1"/>
  <c r="I43" i="2"/>
  <c r="G4" i="5" s="1"/>
  <c r="F116" i="4"/>
  <c r="D38" i="5" s="1"/>
  <c r="E39" i="5"/>
  <c r="J41" i="5"/>
  <c r="J38" i="5"/>
  <c r="E45" i="5"/>
  <c r="F272" i="4"/>
  <c r="D40" i="5" s="1"/>
  <c r="J46" i="5"/>
  <c r="K44" i="5"/>
  <c r="F449" i="4"/>
  <c r="D44" i="5" s="1"/>
  <c r="K43" i="5"/>
  <c r="K41" i="5"/>
  <c r="J44" i="5"/>
  <c r="M526" i="3"/>
  <c r="K29" i="5" s="1"/>
  <c r="J238" i="3"/>
  <c r="H23" i="5" s="1"/>
  <c r="Q341" i="3"/>
  <c r="O25" i="5" s="1"/>
  <c r="K653" i="3"/>
  <c r="I30" i="5" s="1"/>
  <c r="I31" i="5" s="1"/>
  <c r="H653" i="3"/>
  <c r="F30" i="5" s="1"/>
  <c r="L526" i="3"/>
  <c r="J29" i="5" s="1"/>
  <c r="I526" i="3"/>
  <c r="G29" i="5" s="1"/>
  <c r="E43" i="5"/>
  <c r="E36" i="5"/>
  <c r="L8" i="5"/>
  <c r="N272" i="2"/>
  <c r="H8" i="5"/>
  <c r="J272" i="2"/>
  <c r="D8" i="5"/>
  <c r="F272" i="2"/>
  <c r="M5" i="5"/>
  <c r="O70" i="2"/>
  <c r="I5" i="5"/>
  <c r="K70" i="2"/>
  <c r="P43" i="2"/>
  <c r="N4" i="5" s="1"/>
  <c r="L43" i="2"/>
  <c r="J4" i="5" s="1"/>
  <c r="H43" i="2"/>
  <c r="F4" i="5" s="1"/>
  <c r="Q43" i="3"/>
  <c r="O20" i="5" s="1"/>
  <c r="Q70" i="3"/>
  <c r="O21" i="5" s="1"/>
  <c r="Q116" i="3"/>
  <c r="O22" i="5" s="1"/>
  <c r="Q272" i="3"/>
  <c r="O24" i="5" s="1"/>
  <c r="Q374" i="3"/>
  <c r="O26" i="5" s="1"/>
  <c r="M116" i="3"/>
  <c r="K22" i="5" s="1"/>
  <c r="R653" i="3"/>
  <c r="P30" i="5" s="1"/>
  <c r="N653" i="3"/>
  <c r="L30" i="5" s="1"/>
  <c r="N238" i="3"/>
  <c r="L23" i="5" s="1"/>
  <c r="F238" i="3"/>
  <c r="D23" i="5" s="1"/>
  <c r="K39" i="5"/>
  <c r="P653" i="3"/>
  <c r="N30" i="5" s="1"/>
  <c r="M653" i="3"/>
  <c r="K30" i="5" s="1"/>
  <c r="J653" i="3"/>
  <c r="H30" i="5" s="1"/>
  <c r="G653" i="3"/>
  <c r="E30" i="5" s="1"/>
  <c r="E31" i="5" s="1"/>
  <c r="O526" i="3"/>
  <c r="M29" i="5" s="1"/>
  <c r="H526" i="3"/>
  <c r="F29" i="5" s="1"/>
  <c r="P449" i="3"/>
  <c r="N28" i="5" s="1"/>
  <c r="L449" i="3"/>
  <c r="J28" i="5" s="1"/>
  <c r="H449" i="3"/>
  <c r="F28" i="5" s="1"/>
  <c r="K40" i="5"/>
  <c r="E37" i="5"/>
  <c r="P653" i="2"/>
  <c r="N14" i="5" s="1"/>
  <c r="L653" i="2"/>
  <c r="H653" i="2"/>
  <c r="F14" i="5" s="1"/>
  <c r="L14" i="5"/>
  <c r="P526" i="2"/>
  <c r="N13" i="5" s="1"/>
  <c r="L526" i="2"/>
  <c r="J13" i="5" s="1"/>
  <c r="H526" i="2"/>
  <c r="F13" i="5" s="1"/>
  <c r="N413" i="2"/>
  <c r="J413" i="2"/>
  <c r="F413" i="2"/>
  <c r="N374" i="2"/>
  <c r="L10" i="5" s="1"/>
  <c r="J374" i="2"/>
  <c r="H10" i="5" s="1"/>
  <c r="F374" i="2"/>
  <c r="D10" i="5" s="1"/>
  <c r="N341" i="2"/>
  <c r="L9" i="5" s="1"/>
  <c r="J341" i="2"/>
  <c r="H9" i="5" s="1"/>
  <c r="F341" i="2"/>
  <c r="M272" i="2"/>
  <c r="I272" i="2"/>
  <c r="G8" i="5" s="1"/>
  <c r="O238" i="2"/>
  <c r="K238" i="2"/>
  <c r="G238" i="2"/>
  <c r="M116" i="2"/>
  <c r="K6" i="5" s="1"/>
  <c r="I116" i="2"/>
  <c r="L5" i="5"/>
  <c r="N70" i="2"/>
  <c r="J70" i="2"/>
  <c r="H5" i="5" s="1"/>
  <c r="F70" i="2"/>
  <c r="D5" i="5" s="1"/>
  <c r="O43" i="2"/>
  <c r="M4" i="5" s="1"/>
  <c r="K43" i="2"/>
  <c r="I4" i="5" s="1"/>
  <c r="N341" i="3"/>
  <c r="L25" i="5" s="1"/>
  <c r="J341" i="3"/>
  <c r="H25" i="5" s="1"/>
  <c r="F341" i="3"/>
  <c r="D25" i="5" s="1"/>
  <c r="R238" i="3"/>
  <c r="P23" i="5" s="1"/>
  <c r="M238" i="3"/>
  <c r="K23" i="5" s="1"/>
  <c r="I238" i="3"/>
  <c r="G23" i="5" s="1"/>
  <c r="E46" i="5"/>
  <c r="F653" i="4"/>
  <c r="D46" i="5" s="1"/>
  <c r="K45" i="5"/>
  <c r="J43" i="5"/>
  <c r="K42" i="5"/>
  <c r="E42" i="5"/>
  <c r="F374" i="4"/>
  <c r="D42" i="5" s="1"/>
  <c r="E41" i="5"/>
  <c r="F341" i="4"/>
  <c r="D41" i="5" s="1"/>
  <c r="J40" i="5"/>
  <c r="J39" i="5"/>
  <c r="E38" i="5"/>
  <c r="K37" i="5"/>
  <c r="M43" i="4"/>
  <c r="K36" i="5" s="1"/>
  <c r="F43" i="4"/>
  <c r="D36" i="5" s="1"/>
  <c r="N653" i="2"/>
  <c r="J653" i="2"/>
  <c r="H14" i="5" s="1"/>
  <c r="F653" i="2"/>
  <c r="D14" i="5" s="1"/>
  <c r="N526" i="2"/>
  <c r="J526" i="2"/>
  <c r="F526" i="2"/>
  <c r="O449" i="2"/>
  <c r="K449" i="2"/>
  <c r="G449" i="2"/>
  <c r="P413" i="2"/>
  <c r="L413" i="2"/>
  <c r="H413" i="2"/>
  <c r="M374" i="2"/>
  <c r="K10" i="5" s="1"/>
  <c r="I374" i="2"/>
  <c r="G10" i="5" s="1"/>
  <c r="M341" i="2"/>
  <c r="I341" i="2"/>
  <c r="P272" i="2"/>
  <c r="N8" i="5" s="1"/>
  <c r="L272" i="2"/>
  <c r="J8" i="5" s="1"/>
  <c r="H272" i="2"/>
  <c r="F8" i="5" s="1"/>
  <c r="N238" i="2"/>
  <c r="L7" i="5" s="1"/>
  <c r="J238" i="2"/>
  <c r="H7" i="5" s="1"/>
  <c r="F238" i="2"/>
  <c r="P116" i="2"/>
  <c r="N6" i="5" s="1"/>
  <c r="L116" i="2"/>
  <c r="J6" i="5" s="1"/>
  <c r="H116" i="2"/>
  <c r="F6" i="5" s="1"/>
  <c r="M70" i="2"/>
  <c r="K5" i="5" s="1"/>
  <c r="I70" i="2"/>
  <c r="N43" i="2"/>
  <c r="L4" i="5" s="1"/>
  <c r="J43" i="2"/>
  <c r="H4" i="5" s="1"/>
  <c r="G43" i="2"/>
  <c r="E4" i="5" s="1"/>
  <c r="Q238" i="3"/>
  <c r="O23" i="5" s="1"/>
  <c r="Q413" i="3"/>
  <c r="O27" i="5" s="1"/>
  <c r="Q449" i="3"/>
  <c r="O28" i="5" s="1"/>
  <c r="Q653" i="3"/>
  <c r="O30" i="5" s="1"/>
  <c r="R341" i="3"/>
  <c r="P25" i="5" s="1"/>
  <c r="M341" i="3"/>
  <c r="K25" i="5" s="1"/>
  <c r="I341" i="3"/>
  <c r="G25" i="5" s="1"/>
  <c r="P238" i="3"/>
  <c r="N23" i="5" s="1"/>
  <c r="L238" i="3"/>
  <c r="J23" i="5" s="1"/>
  <c r="H238" i="3"/>
  <c r="F23" i="5" s="1"/>
  <c r="K46" i="5"/>
  <c r="J45" i="5"/>
  <c r="F526" i="4"/>
  <c r="D45" i="5" s="1"/>
  <c r="E44" i="5"/>
  <c r="F413" i="4"/>
  <c r="D43" i="5" s="1"/>
  <c r="E40" i="5"/>
  <c r="F238" i="4"/>
  <c r="D39" i="5" s="1"/>
  <c r="K38" i="5"/>
  <c r="J37" i="5"/>
  <c r="L43" i="4"/>
  <c r="J36" i="5" s="1"/>
  <c r="M653" i="2"/>
  <c r="K14" i="5" s="1"/>
  <c r="I653" i="2"/>
  <c r="M526" i="2"/>
  <c r="K13" i="5" s="1"/>
  <c r="I526" i="2"/>
  <c r="G13" i="5" s="1"/>
  <c r="N449" i="2"/>
  <c r="J449" i="2"/>
  <c r="H12" i="5" s="1"/>
  <c r="F449" i="2"/>
  <c r="K12" i="5"/>
  <c r="M11" i="5"/>
  <c r="O413" i="2"/>
  <c r="K413" i="2"/>
  <c r="I11" i="5" s="1"/>
  <c r="E11" i="5"/>
  <c r="G413" i="2"/>
  <c r="P374" i="2"/>
  <c r="L374" i="2"/>
  <c r="J10" i="5" s="1"/>
  <c r="H374" i="2"/>
  <c r="F10" i="5" s="1"/>
  <c r="P341" i="2"/>
  <c r="L341" i="2"/>
  <c r="H341" i="2"/>
  <c r="F9" i="5" s="1"/>
  <c r="O272" i="2"/>
  <c r="M8" i="5" s="1"/>
  <c r="K272" i="2"/>
  <c r="I8" i="5" s="1"/>
  <c r="G272" i="2"/>
  <c r="M238" i="2"/>
  <c r="I238" i="2"/>
  <c r="G7" i="5" s="1"/>
  <c r="O116" i="2"/>
  <c r="M6" i="5" s="1"/>
  <c r="K116" i="2"/>
  <c r="I6" i="5" s="1"/>
  <c r="G116" i="2"/>
  <c r="E6" i="5" s="1"/>
  <c r="N5" i="5"/>
  <c r="P70" i="2"/>
  <c r="L70" i="2"/>
  <c r="J5" i="5" s="1"/>
  <c r="H70" i="2"/>
  <c r="F5" i="5" s="1"/>
  <c r="M43" i="2"/>
  <c r="K4" i="5" s="1"/>
  <c r="F43" i="2"/>
  <c r="D4" i="5" s="1"/>
  <c r="Q526" i="3"/>
  <c r="O29" i="5" s="1"/>
  <c r="M31" i="5"/>
  <c r="L13" i="5"/>
  <c r="N10" i="5"/>
  <c r="L12" i="5"/>
  <c r="D12" i="5"/>
  <c r="D9" i="5"/>
  <c r="G14" i="5"/>
  <c r="J11" i="5"/>
  <c r="H13" i="5"/>
  <c r="N12" i="5"/>
  <c r="J12" i="5"/>
  <c r="F12" i="5"/>
  <c r="L11" i="5"/>
  <c r="H11" i="5"/>
  <c r="D11" i="5"/>
  <c r="I10" i="5"/>
  <c r="K9" i="5"/>
  <c r="G9" i="5"/>
  <c r="K8" i="5"/>
  <c r="M7" i="5"/>
  <c r="I7" i="5"/>
  <c r="E7" i="5"/>
  <c r="G6" i="5"/>
  <c r="G5" i="5"/>
  <c r="E5" i="5"/>
  <c r="J14" i="5"/>
  <c r="D13" i="5"/>
  <c r="M12" i="5"/>
  <c r="I12" i="5"/>
  <c r="E12" i="5"/>
  <c r="K11" i="5"/>
  <c r="G11" i="5"/>
  <c r="G12" i="5"/>
  <c r="N11" i="5"/>
  <c r="F11" i="5"/>
  <c r="M10" i="5"/>
  <c r="M9" i="5"/>
  <c r="E9" i="5"/>
  <c r="E8" i="5"/>
  <c r="N9" i="5"/>
  <c r="J9" i="5"/>
  <c r="N7" i="5"/>
  <c r="K7" i="5"/>
  <c r="D7" i="5"/>
  <c r="I9" i="5"/>
  <c r="K31" i="5" l="1"/>
  <c r="D31" i="5"/>
  <c r="J31" i="5"/>
  <c r="P31" i="5"/>
  <c r="L31" i="5"/>
  <c r="N31" i="5"/>
  <c r="F31" i="5"/>
  <c r="G31" i="5"/>
  <c r="H31" i="5"/>
  <c r="K47" i="5"/>
  <c r="E47" i="5"/>
  <c r="J47" i="5"/>
  <c r="D47" i="5"/>
  <c r="O31" i="5"/>
  <c r="F15" i="5"/>
  <c r="E15" i="5"/>
  <c r="L15" i="5"/>
  <c r="D15" i="5"/>
  <c r="J15" i="5"/>
  <c r="I15" i="5"/>
  <c r="N15" i="5"/>
  <c r="M15" i="5"/>
  <c r="K15" i="5"/>
  <c r="G15" i="5"/>
  <c r="H15" i="5"/>
</calcChain>
</file>

<file path=xl/sharedStrings.xml><?xml version="1.0" encoding="utf-8"?>
<sst xmlns="http://schemas.openxmlformats.org/spreadsheetml/2006/main" count="3362" uniqueCount="968">
  <si>
    <t>COMBUSTIÓN EN LA PRODUCCIÓN Y TRANSFORMACIÓN DE ENERGÍA</t>
  </si>
  <si>
    <t>ACIDIFICADORES, PRECURSORES DE OZONO Y GASES DE EFECTO INVERNADERO</t>
  </si>
  <si>
    <t>SOx (t)</t>
  </si>
  <si>
    <t>NOx (t)</t>
  </si>
  <si>
    <t>COVNM (t)</t>
  </si>
  <si>
    <t>CH4 (t)</t>
  </si>
  <si>
    <t>CO (t)</t>
  </si>
  <si>
    <t>CO2 (kt)</t>
  </si>
  <si>
    <t>N2O (t)</t>
  </si>
  <si>
    <t>NH3 (t)</t>
  </si>
  <si>
    <t>01 01</t>
  </si>
  <si>
    <t>Centrales termoeléctricas de uso público</t>
  </si>
  <si>
    <t>01 01 01</t>
  </si>
  <si>
    <t>Plantas de combustión &gt;= 300 MWt (calderas)</t>
  </si>
  <si>
    <t>01 01 02</t>
  </si>
  <si>
    <t>Plantas de combustión &gt;= 50 y &lt; 300 MWt (calderas)</t>
  </si>
  <si>
    <t>01 01 03</t>
  </si>
  <si>
    <t>Plantas de combustión &lt; 50 MWt (calderas)</t>
  </si>
  <si>
    <t>01 01 04</t>
  </si>
  <si>
    <t>Turbinas de gas</t>
  </si>
  <si>
    <t>01 01 05</t>
  </si>
  <si>
    <t>Motores estacionarios</t>
  </si>
  <si>
    <t>01 02</t>
  </si>
  <si>
    <t>Plantas generadoras de calor para distritos urbanos</t>
  </si>
  <si>
    <t>01 02 01</t>
  </si>
  <si>
    <t>01 02 02</t>
  </si>
  <si>
    <t>01 02 03</t>
  </si>
  <si>
    <t>01 02 04</t>
  </si>
  <si>
    <t>01 02 05</t>
  </si>
  <si>
    <t>01 03</t>
  </si>
  <si>
    <t>Plantas de refino de petróleo</t>
  </si>
  <si>
    <t>01 03 01</t>
  </si>
  <si>
    <t>01 03 02</t>
  </si>
  <si>
    <t>01 03 03</t>
  </si>
  <si>
    <t>01 03 04</t>
  </si>
  <si>
    <t>01 03 05</t>
  </si>
  <si>
    <t>01 03 06</t>
  </si>
  <si>
    <t>Hornos de proceso sin contacto en refinerías</t>
  </si>
  <si>
    <t>01 04</t>
  </si>
  <si>
    <t>Plantas de transformación de combustibles sólidos</t>
  </si>
  <si>
    <t>01 04 01</t>
  </si>
  <si>
    <t>01 04 02</t>
  </si>
  <si>
    <t>Plantas de combustión &gt; 50 y &lt; 300 MWt (calderas)</t>
  </si>
  <si>
    <t>01 04 03</t>
  </si>
  <si>
    <t>01 04 04</t>
  </si>
  <si>
    <t>01 04 05</t>
  </si>
  <si>
    <t>01 04 06</t>
  </si>
  <si>
    <t>Hornos de coque</t>
  </si>
  <si>
    <t>01 04 07</t>
  </si>
  <si>
    <t>Otros (gasificación de carbón, licuefacción, etc.)</t>
  </si>
  <si>
    <t>01 05</t>
  </si>
  <si>
    <t>Mineria del carbón; extracción de petróleo/gas; compresores</t>
  </si>
  <si>
    <t>01 05 01</t>
  </si>
  <si>
    <t>01 05 02</t>
  </si>
  <si>
    <t>01 05 03</t>
  </si>
  <si>
    <t>01 05 04</t>
  </si>
  <si>
    <t>01 05 05</t>
  </si>
  <si>
    <t>01 05 06</t>
  </si>
  <si>
    <t>Compresores (para transporte por tubería)</t>
  </si>
  <si>
    <t>TOTAL GRUPO 01</t>
  </si>
  <si>
    <t>PLANTAS DE COMBUSTIÓN NO INDUSTRIAL</t>
  </si>
  <si>
    <t>02 01</t>
  </si>
  <si>
    <t>Plantas de combustión comercial e institucional</t>
  </si>
  <si>
    <t>02 01 01</t>
  </si>
  <si>
    <t>02 01 02</t>
  </si>
  <si>
    <t>02 01 03</t>
  </si>
  <si>
    <t>02 01 04</t>
  </si>
  <si>
    <t>Turbinas de gas estacionarias</t>
  </si>
  <si>
    <t>02 01 05</t>
  </si>
  <si>
    <t>02 01 06</t>
  </si>
  <si>
    <t>Otros equipos estacionarios</t>
  </si>
  <si>
    <t>02 02</t>
  </si>
  <si>
    <t>Plantas de combustión residencial</t>
  </si>
  <si>
    <t>02 02 01</t>
  </si>
  <si>
    <t>Plantas de combustión &gt;= 50 MWt (calderas)</t>
  </si>
  <si>
    <t>02 02 02</t>
  </si>
  <si>
    <t>02 02 03</t>
  </si>
  <si>
    <t>02 02 04</t>
  </si>
  <si>
    <t>02 02 05</t>
  </si>
  <si>
    <t>Otros equipos (estufas, hogares, cocinas, etc.)</t>
  </si>
  <si>
    <t>02 03</t>
  </si>
  <si>
    <t>Plantas de combustión en la agricultura, silvicultura  y acuicultura</t>
  </si>
  <si>
    <t>02 03 01</t>
  </si>
  <si>
    <t>02 03 02</t>
  </si>
  <si>
    <t>02 03 03</t>
  </si>
  <si>
    <t>02 03 04</t>
  </si>
  <si>
    <t>02 03 05</t>
  </si>
  <si>
    <t>TOTAL GRUPO 02</t>
  </si>
  <si>
    <t>PLANTAS DE COMBUSTIÓN INDUSTRIAL</t>
  </si>
  <si>
    <t>03 01</t>
  </si>
  <si>
    <t>Calderas de combustión industrial, turbinas de gas y motores estacionarios</t>
  </si>
  <si>
    <t>03 01 01</t>
  </si>
  <si>
    <t>03 01 02</t>
  </si>
  <si>
    <t>03 01 03</t>
  </si>
  <si>
    <t>03 01 04</t>
  </si>
  <si>
    <t>03 01 05</t>
  </si>
  <si>
    <t>03 01 06</t>
  </si>
  <si>
    <t>03 02</t>
  </si>
  <si>
    <t>Hornos de procesos sin contacto</t>
  </si>
  <si>
    <t>03 02 03</t>
  </si>
  <si>
    <t>Estufas de hornos altos</t>
  </si>
  <si>
    <t>03 02 04</t>
  </si>
  <si>
    <t>Hornos de yeso</t>
  </si>
  <si>
    <t>03 02 05</t>
  </si>
  <si>
    <t>Otros hornos</t>
  </si>
  <si>
    <t>03 03</t>
  </si>
  <si>
    <t>Procesos con contacto</t>
  </si>
  <si>
    <t>03 03 01</t>
  </si>
  <si>
    <t>Plantas de sinterización y peletización</t>
  </si>
  <si>
    <t>03 03 02</t>
  </si>
  <si>
    <t>Hornos de recalentamiento de hierro y acero</t>
  </si>
  <si>
    <t>03 03 03</t>
  </si>
  <si>
    <t>Fundición de hierro</t>
  </si>
  <si>
    <t>03 03 04</t>
  </si>
  <si>
    <t>Producción de plomo primario</t>
  </si>
  <si>
    <t>03 03 05</t>
  </si>
  <si>
    <t>Producción de zinc primario</t>
  </si>
  <si>
    <t>03 03 06</t>
  </si>
  <si>
    <t>Producción de cobre primario</t>
  </si>
  <si>
    <t>03 03 07</t>
  </si>
  <si>
    <t>Producción de plomo secundario</t>
  </si>
  <si>
    <t>03 03 08</t>
  </si>
  <si>
    <t>Producción de zinc secundario</t>
  </si>
  <si>
    <t>03 03 09</t>
  </si>
  <si>
    <t>Producción de cobre secundario</t>
  </si>
  <si>
    <t>03 03 10</t>
  </si>
  <si>
    <t>Producción de aluminio secundario</t>
  </si>
  <si>
    <t>03 03 11</t>
  </si>
  <si>
    <t>Cemento</t>
  </si>
  <si>
    <t>03 03 12</t>
  </si>
  <si>
    <t>Cal (incluyendo las industrias del hierro y el acero y pasta de papel)</t>
  </si>
  <si>
    <t>03 03 13</t>
  </si>
  <si>
    <t>Plantas de mezclas bituminosas</t>
  </si>
  <si>
    <t>03 03 14</t>
  </si>
  <si>
    <t>Vidrio plano</t>
  </si>
  <si>
    <t>03 03 15</t>
  </si>
  <si>
    <t>Vidrio hueco</t>
  </si>
  <si>
    <t>03 03 16</t>
  </si>
  <si>
    <t>Lana de vidrio (excepto aglutinamiento)</t>
  </si>
  <si>
    <t>03 03 17</t>
  </si>
  <si>
    <t>Otros vidrios</t>
  </si>
  <si>
    <t>03 03 18</t>
  </si>
  <si>
    <t>Lana de roca (excepto aglutinamiento)</t>
  </si>
  <si>
    <t>03 03 19</t>
  </si>
  <si>
    <t>Ladrillos y tejas</t>
  </si>
  <si>
    <t>03 03 20</t>
  </si>
  <si>
    <t>Materiales de cerámica fina</t>
  </si>
  <si>
    <t>03 03 21</t>
  </si>
  <si>
    <t>Industria papelera (procesos de secado)</t>
  </si>
  <si>
    <t>03 03 22</t>
  </si>
  <si>
    <t>Producción de alúmina</t>
  </si>
  <si>
    <t>03 03 23</t>
  </si>
  <si>
    <t>Producción de magnesio (tratam. de dolomita)</t>
  </si>
  <si>
    <t>03 03 24</t>
  </si>
  <si>
    <t>Producción de níquel (proceso térmico)</t>
  </si>
  <si>
    <t>03 03 25</t>
  </si>
  <si>
    <t>Producción de esmalte</t>
  </si>
  <si>
    <t>03 03 26</t>
  </si>
  <si>
    <t>Otros</t>
  </si>
  <si>
    <t>TOTAL GRUPO 03</t>
  </si>
  <si>
    <t>PROCESOS INDUSTRIALES SIN COMBUSTIÓN</t>
  </si>
  <si>
    <t>04 01</t>
  </si>
  <si>
    <t>Procesos en la industria de refino de petróleo</t>
  </si>
  <si>
    <t>04 01 01</t>
  </si>
  <si>
    <t>Procesamiento de productos petrolíferos</t>
  </si>
  <si>
    <t>04 01 02</t>
  </si>
  <si>
    <t>Cracking catalítico fluido - horno de CO</t>
  </si>
  <si>
    <t>04 01 03</t>
  </si>
  <si>
    <t>Plantas de recuperación de azufre</t>
  </si>
  <si>
    <t>04 01 04</t>
  </si>
  <si>
    <t>Almac. y manipulación de productos petrolíferos en refinerías</t>
  </si>
  <si>
    <t>04 01 05</t>
  </si>
  <si>
    <t>04 02</t>
  </si>
  <si>
    <t>Procesos en la industria del hierro y el acero y en las coquerías</t>
  </si>
  <si>
    <t>04 02 01</t>
  </si>
  <si>
    <t>Apertura y extinción de los hornos de coque</t>
  </si>
  <si>
    <t>04 02 02</t>
  </si>
  <si>
    <t>Carga de hornos altos</t>
  </si>
  <si>
    <t>04 02 03</t>
  </si>
  <si>
    <t>Coladas de arrabio</t>
  </si>
  <si>
    <t>04 02 04</t>
  </si>
  <si>
    <t>Producción de semicoque sólido</t>
  </si>
  <si>
    <t>04 02 05</t>
  </si>
  <si>
    <t>Hornos de solera de las acerías</t>
  </si>
  <si>
    <t>04 02 06</t>
  </si>
  <si>
    <t>Hornos de oxígeno básico de las acerías</t>
  </si>
  <si>
    <t>04 02 07</t>
  </si>
  <si>
    <t>Hornos eléctricos de las acerías</t>
  </si>
  <si>
    <t>04 02 08</t>
  </si>
  <si>
    <t>Laminación – escarificación</t>
  </si>
  <si>
    <t>04 02 09</t>
  </si>
  <si>
    <t>Plantas de sinterización y peletización (excepto 03.03.01)</t>
  </si>
  <si>
    <t>04 02 10</t>
  </si>
  <si>
    <t>04 03</t>
  </si>
  <si>
    <t>Procesos en la industria de metales no férreos</t>
  </si>
  <si>
    <t>04 03 01</t>
  </si>
  <si>
    <t>Producción de aluminio (electrólisis)</t>
  </si>
  <si>
    <t>04 03 02</t>
  </si>
  <si>
    <t>Ferroaleaciones</t>
  </si>
  <si>
    <t>04 03 03</t>
  </si>
  <si>
    <t>Producción de silicio</t>
  </si>
  <si>
    <t>04 03 04</t>
  </si>
  <si>
    <t>Producción de magnesio (excepto 03.03.23)</t>
  </si>
  <si>
    <t>04 03 05</t>
  </si>
  <si>
    <t>Producción de níquel (excepto proceso térmico en 03.03.24)</t>
  </si>
  <si>
    <t>04 03 06</t>
  </si>
  <si>
    <t>Fabricación de aleaciones no férreas</t>
  </si>
  <si>
    <t>04 03 07</t>
  </si>
  <si>
    <t>Galvanización</t>
  </si>
  <si>
    <t>04 03 08</t>
  </si>
  <si>
    <t>Electrorecubrimiento</t>
  </si>
  <si>
    <t>04 03 09</t>
  </si>
  <si>
    <t>04 04</t>
  </si>
  <si>
    <t>Procesos en la industria química inorgánica</t>
  </si>
  <si>
    <t>04 04 01</t>
  </si>
  <si>
    <t>Ácido sulfúrico</t>
  </si>
  <si>
    <t>04 04 02</t>
  </si>
  <si>
    <t>Ácido nítrico</t>
  </si>
  <si>
    <t>04 04 03</t>
  </si>
  <si>
    <t>Amoníaco</t>
  </si>
  <si>
    <t>04 04 04</t>
  </si>
  <si>
    <t>Sulfato amónico</t>
  </si>
  <si>
    <t>04 04 05</t>
  </si>
  <si>
    <t>Nitrato amónico</t>
  </si>
  <si>
    <t>04 04 06</t>
  </si>
  <si>
    <t>Fosfato amónico</t>
  </si>
  <si>
    <t>04 04 07</t>
  </si>
  <si>
    <t>Fertilizantes NPK</t>
  </si>
  <si>
    <t>04 04 08</t>
  </si>
  <si>
    <t>Urea</t>
  </si>
  <si>
    <t>04 04 09</t>
  </si>
  <si>
    <t>Negro de humo</t>
  </si>
  <si>
    <t>04 04 10</t>
  </si>
  <si>
    <t>Dióxido de titanio</t>
  </si>
  <si>
    <t>04 04 11</t>
  </si>
  <si>
    <t>Grafito</t>
  </si>
  <si>
    <t>04 04 12</t>
  </si>
  <si>
    <t>Producción de carburo cálcico</t>
  </si>
  <si>
    <t>04 04 13</t>
  </si>
  <si>
    <t>Producción de cloro</t>
  </si>
  <si>
    <t>04 04 14</t>
  </si>
  <si>
    <t>Fertilizantes fosfatados</t>
  </si>
  <si>
    <t>04 04 15</t>
  </si>
  <si>
    <t>Almacenamiento y manipulación de productos químicos</t>
  </si>
  <si>
    <t>04 04 16</t>
  </si>
  <si>
    <t>04 05</t>
  </si>
  <si>
    <t>Procesos en la industria química orgánica. (producción en masa)</t>
  </si>
  <si>
    <t>04 05 01</t>
  </si>
  <si>
    <t>Etileno</t>
  </si>
  <si>
    <t>04 05 02</t>
  </si>
  <si>
    <t>Propileno</t>
  </si>
  <si>
    <t>04 05 03</t>
  </si>
  <si>
    <t>1,2 dicloroetano (excepto 04.05.05)</t>
  </si>
  <si>
    <t>04 05 04</t>
  </si>
  <si>
    <t>Cloruro de vinilo (excepto 04.05.05)</t>
  </si>
  <si>
    <t>04 05 05</t>
  </si>
  <si>
    <t>1,2 dicloroetano + cloruro de vinilo (proceso equilibrado)</t>
  </si>
  <si>
    <t>04 05 06</t>
  </si>
  <si>
    <t>Polietileno baja densidad</t>
  </si>
  <si>
    <t>04 05 07</t>
  </si>
  <si>
    <t>Polietileno alta densidad</t>
  </si>
  <si>
    <t>04 05 08</t>
  </si>
  <si>
    <t>Cloruro de polivinilo (PVC) y copolímeros</t>
  </si>
  <si>
    <t>04 05 09</t>
  </si>
  <si>
    <t>Polipropileno</t>
  </si>
  <si>
    <t>04 05 10</t>
  </si>
  <si>
    <t>Estireno</t>
  </si>
  <si>
    <t>04 05 11</t>
  </si>
  <si>
    <t>Poliestireno</t>
  </si>
  <si>
    <t>04 05 12</t>
  </si>
  <si>
    <t>Estireno-butadieno</t>
  </si>
  <si>
    <t>04 05 13</t>
  </si>
  <si>
    <t>Látex de estireno-butadieno</t>
  </si>
  <si>
    <t>04 05 14</t>
  </si>
  <si>
    <t>Cauchos de estireno-butadieno (SBR y PB)</t>
  </si>
  <si>
    <t>04 05 15</t>
  </si>
  <si>
    <t>Resinas de acrilonitrilo-butadieno-estireno (ABS y SAN)</t>
  </si>
  <si>
    <t>04 05 16</t>
  </si>
  <si>
    <t>Óxido de etileno</t>
  </si>
  <si>
    <t>04 05 17</t>
  </si>
  <si>
    <t>Formaldehído</t>
  </si>
  <si>
    <t>04 05 18</t>
  </si>
  <si>
    <t>Etilbenceno</t>
  </si>
  <si>
    <t>04 05 19</t>
  </si>
  <si>
    <t>Anhídrido ftálico</t>
  </si>
  <si>
    <t>04 05 20</t>
  </si>
  <si>
    <t>Acrilonitrilo</t>
  </si>
  <si>
    <t>04 05 21</t>
  </si>
  <si>
    <t>Ácido adípico</t>
  </si>
  <si>
    <t>04 05 22</t>
  </si>
  <si>
    <t>04 05 23</t>
  </si>
  <si>
    <t>Ácido glioxílico</t>
  </si>
  <si>
    <t>04 05 25</t>
  </si>
  <si>
    <t>Producción de pesticidas</t>
  </si>
  <si>
    <t>04 05 26</t>
  </si>
  <si>
    <t>Producción de compuestos orgánicos persistentes</t>
  </si>
  <si>
    <t>04 05 27</t>
  </si>
  <si>
    <t>Otros (fitosanitarios, etc.)</t>
  </si>
  <si>
    <t>04 06</t>
  </si>
  <si>
    <t>Procesos en las industrias de la madera, pasta de papel, alimentación, bebidas y otros</t>
  </si>
  <si>
    <t>04 06 01</t>
  </si>
  <si>
    <t>Cartón</t>
  </si>
  <si>
    <t>04 06 02</t>
  </si>
  <si>
    <t>Pasta de papel kraft</t>
  </si>
  <si>
    <t>04 06 03</t>
  </si>
  <si>
    <t>Pasta de papel, proceso bisulfito</t>
  </si>
  <si>
    <t>04 06 04</t>
  </si>
  <si>
    <t>Pasta de papel, proceso semi-químico sulfito neutro</t>
  </si>
  <si>
    <t>04 06 05</t>
  </si>
  <si>
    <t>Pan</t>
  </si>
  <si>
    <t>04 06 06</t>
  </si>
  <si>
    <t>Vino</t>
  </si>
  <si>
    <t>04 06 07</t>
  </si>
  <si>
    <t>Cervezas</t>
  </si>
  <si>
    <t>04 06 08</t>
  </si>
  <si>
    <t>Licores</t>
  </si>
  <si>
    <t>04 06 10</t>
  </si>
  <si>
    <t>Impermeabilización de tejados con materiales asfálticos</t>
  </si>
  <si>
    <t>04 06 11</t>
  </si>
  <si>
    <t>Pavimentación de carreteras con aglomerados asfálticos</t>
  </si>
  <si>
    <t>04 06 12</t>
  </si>
  <si>
    <t>Cemento (descarbonatación)</t>
  </si>
  <si>
    <t>04 06 13</t>
  </si>
  <si>
    <t>Vidrio (descarbonatación)</t>
  </si>
  <si>
    <t>04 06 14</t>
  </si>
  <si>
    <t>Cal (descarbonatación)</t>
  </si>
  <si>
    <t>04 06 15</t>
  </si>
  <si>
    <t>Fabricación de baterías</t>
  </si>
  <si>
    <t>04 06 16</t>
  </si>
  <si>
    <t>Extracción de minerales</t>
  </si>
  <si>
    <t>04 06 17</t>
  </si>
  <si>
    <t>Otros (incluyendo la fabricación de productos de amianto)</t>
  </si>
  <si>
    <t>04 06 18</t>
  </si>
  <si>
    <t>Uso de piedra caliza y dolomita</t>
  </si>
  <si>
    <t>04 06 19</t>
  </si>
  <si>
    <t>Producción y uso de carbonato sódico</t>
  </si>
  <si>
    <t>04 08</t>
  </si>
  <si>
    <t>Producción de halocarburos y hexafluoruro de azufre</t>
  </si>
  <si>
    <t>04 08 01</t>
  </si>
  <si>
    <t>Producción de hidrocarburos halogenados - subproductos</t>
  </si>
  <si>
    <t>04 08 02</t>
  </si>
  <si>
    <t>Producción de hidrocarburos halogenados - emisiones fugitivas</t>
  </si>
  <si>
    <t>04 08 03</t>
  </si>
  <si>
    <t>Producción de hidrocarburos halogenados - otros</t>
  </si>
  <si>
    <t>04 08 04</t>
  </si>
  <si>
    <t>Producción de hexafluoruro de azufre - subproductos</t>
  </si>
  <si>
    <t>04 08 05</t>
  </si>
  <si>
    <t>Producción de hexafluoruro de azufre - emisiones fugitivas</t>
  </si>
  <si>
    <t>04 08 06</t>
  </si>
  <si>
    <t>Producción de hexafluoruro de azufre - otros</t>
  </si>
  <si>
    <t>TOTAL GRUPO 04</t>
  </si>
  <si>
    <t>EXTRACCIÓN Y DISTRIBUCIÓN DE COMBUSTIBLES FÓSILES Y ENERGÍA GEOTÉRMICA</t>
  </si>
  <si>
    <t>05 01</t>
  </si>
  <si>
    <t>Extracción y primer tratamiento de combustibles fósiles sólidos</t>
  </si>
  <si>
    <t>05 01 01</t>
  </si>
  <si>
    <t>Minería a cielo abierto</t>
  </si>
  <si>
    <t>05 01 02</t>
  </si>
  <si>
    <t>Minería subterránea</t>
  </si>
  <si>
    <t>05 01 03</t>
  </si>
  <si>
    <t>Almacenamiento de combustibles sólidos</t>
  </si>
  <si>
    <t>05 02</t>
  </si>
  <si>
    <t>Extracción, primer tratamiento y carga de combustibles fósiles líquidos</t>
  </si>
  <si>
    <t>05 02 01</t>
  </si>
  <si>
    <t>Instalaciones en tierra</t>
  </si>
  <si>
    <t>05 02 02</t>
  </si>
  <si>
    <t>Instalaciones marinas</t>
  </si>
  <si>
    <t>05 03</t>
  </si>
  <si>
    <t>Extracción, primer tratamiento y carga de combustibles fósiles gaseosos</t>
  </si>
  <si>
    <t>05 03 01</t>
  </si>
  <si>
    <t>Desulfuración en instalaciones en tierra</t>
  </si>
  <si>
    <t>05 03 02</t>
  </si>
  <si>
    <t>Actividades en instalaciones en tierra (distintas de la desulfuración)</t>
  </si>
  <si>
    <t>05 03 03</t>
  </si>
  <si>
    <t>Actividades en instalaciones marinas</t>
  </si>
  <si>
    <t>05 04</t>
  </si>
  <si>
    <t>Distribución de combustibles líquidos (excepto distribución de gasolina)</t>
  </si>
  <si>
    <t>05 04 01</t>
  </si>
  <si>
    <t>Terminales marítimas (buques cisternas, manipulación y almacenamiento)</t>
  </si>
  <si>
    <t>05 04 02</t>
  </si>
  <si>
    <t>Otras manipulaciones y almacenamientos (incluido transporte por tubería)</t>
  </si>
  <si>
    <t>05 05</t>
  </si>
  <si>
    <t>Distribución de gasolina</t>
  </si>
  <si>
    <t>05 05 01</t>
  </si>
  <si>
    <t>Estación de suministro de la refinería</t>
  </si>
  <si>
    <t>05 05 02</t>
  </si>
  <si>
    <t>Transporte y depósitos de almacenamiento logístico (excepto 05.05.03)</t>
  </si>
  <si>
    <t>05 05 03</t>
  </si>
  <si>
    <t>Estaciones de servicio (incluido repostaje de vehículos)</t>
  </si>
  <si>
    <t>05 06</t>
  </si>
  <si>
    <t>Redes de distribución de gas</t>
  </si>
  <si>
    <t>05 06 01</t>
  </si>
  <si>
    <t>Gasoductos</t>
  </si>
  <si>
    <t>05 06 03</t>
  </si>
  <si>
    <t>Redes de distribución</t>
  </si>
  <si>
    <t>05 07</t>
  </si>
  <si>
    <t>Extracción de energía geotérmica</t>
  </si>
  <si>
    <t>TOTAL GRUPO 05</t>
  </si>
  <si>
    <t>USO DE DISOLVENTES Y OTROS PRODUCTOS</t>
  </si>
  <si>
    <t>06 01</t>
  </si>
  <si>
    <t>Aplicación de pintura</t>
  </si>
  <si>
    <t>06 01 01</t>
  </si>
  <si>
    <t>Aplicación de pintura: fabricación de automóviles</t>
  </si>
  <si>
    <t>06 01 02</t>
  </si>
  <si>
    <t>Aplicación de pintura: reparación de vehículos</t>
  </si>
  <si>
    <t>06 01 03</t>
  </si>
  <si>
    <t>Aplicación de pintura: construcción y edificios (excepto 06.01.07)</t>
  </si>
  <si>
    <t>06 01 04</t>
  </si>
  <si>
    <t>Aplicación de pintura: uso doméstico (excepto 06.01.07)</t>
  </si>
  <si>
    <t>06 01 05</t>
  </si>
  <si>
    <t>Aplicación de pintura: recubrimiento de cables</t>
  </si>
  <si>
    <t>06 01 06</t>
  </si>
  <si>
    <t>Aplicación de pintura: construcción de barcos</t>
  </si>
  <si>
    <t>06 01 07</t>
  </si>
  <si>
    <t>Aplicación de pintura: madera</t>
  </si>
  <si>
    <t>06 01 08</t>
  </si>
  <si>
    <t>Otras aplicaciones de pintura en la industria</t>
  </si>
  <si>
    <t>06 01 09</t>
  </si>
  <si>
    <t>Otras aplicaciones no industriales de pintura</t>
  </si>
  <si>
    <t>06 02</t>
  </si>
  <si>
    <t>Limpieza en seco, desengrasado y electrónica</t>
  </si>
  <si>
    <t>06 02 01</t>
  </si>
  <si>
    <t>Desengrasado de metales</t>
  </si>
  <si>
    <t>06 02 02</t>
  </si>
  <si>
    <t>Limpieza en seco</t>
  </si>
  <si>
    <t>06 02 03</t>
  </si>
  <si>
    <t>Fabricación de componentes electrónicos</t>
  </si>
  <si>
    <t>06 02 04</t>
  </si>
  <si>
    <t>Limpieza de superficies en otras industria</t>
  </si>
  <si>
    <t>06 03</t>
  </si>
  <si>
    <t>Procesamiento y fabricación de productos químicos</t>
  </si>
  <si>
    <t>06 03 01</t>
  </si>
  <si>
    <t>Tratamiento de poliéster</t>
  </si>
  <si>
    <t>06 03 02</t>
  </si>
  <si>
    <t>Tratamiento de cloruro de polivinilo</t>
  </si>
  <si>
    <t>06 03 03</t>
  </si>
  <si>
    <t>Tratamiento de poliuretano</t>
  </si>
  <si>
    <t>06 03 04</t>
  </si>
  <si>
    <t>Tratamiento de espuma de poliestireno</t>
  </si>
  <si>
    <t>06 03 05</t>
  </si>
  <si>
    <t>Tratamiento de caucho</t>
  </si>
  <si>
    <t>06 03 06</t>
  </si>
  <si>
    <t>Fabricación de productos farmacéuticos</t>
  </si>
  <si>
    <t>06 03 07</t>
  </si>
  <si>
    <t>Fabricación de pinturas</t>
  </si>
  <si>
    <t>06 03 08</t>
  </si>
  <si>
    <t>Fabricación de tintas</t>
  </si>
  <si>
    <t>06 03 09</t>
  </si>
  <si>
    <t>Fabricación de colas</t>
  </si>
  <si>
    <t>06 03 10</t>
  </si>
  <si>
    <t>Soplado de asfalto</t>
  </si>
  <si>
    <t>06 03 11</t>
  </si>
  <si>
    <t>Fabricación de adhesivos, cintas magnéticas, películas y fotografías</t>
  </si>
  <si>
    <t>06 03 12</t>
  </si>
  <si>
    <t>Procesos de acabado textil</t>
  </si>
  <si>
    <t>06 03 13</t>
  </si>
  <si>
    <t>Curtimiento de cuero</t>
  </si>
  <si>
    <t>06 03 14</t>
  </si>
  <si>
    <t>06 04</t>
  </si>
  <si>
    <t>Otras actividades en las que se usan disolventes</t>
  </si>
  <si>
    <t>06 04 01</t>
  </si>
  <si>
    <t>Revestimiento de lana de vidrio</t>
  </si>
  <si>
    <t>06 04 02</t>
  </si>
  <si>
    <t>Revestimiento de lana de roca</t>
  </si>
  <si>
    <t>06 04 03</t>
  </si>
  <si>
    <t>Imprentas</t>
  </si>
  <si>
    <t>06 04 04</t>
  </si>
  <si>
    <t>Extracción de grasas y aceites (comestibles y no comestibles)</t>
  </si>
  <si>
    <t>06 04 05</t>
  </si>
  <si>
    <t>Aplicación de colas y adhesivos</t>
  </si>
  <si>
    <t>06 04 06</t>
  </si>
  <si>
    <t>Conservación de la madera</t>
  </si>
  <si>
    <t>06 04 07</t>
  </si>
  <si>
    <t>Tratamiento de subsellado y conservación de vehículos</t>
  </si>
  <si>
    <t>06 04 08</t>
  </si>
  <si>
    <t>Uso doméstico de disolventes (salvo pintura)</t>
  </si>
  <si>
    <t>06 04 09</t>
  </si>
  <si>
    <t>Desparafinado de vehículos</t>
  </si>
  <si>
    <t>06 04 11</t>
  </si>
  <si>
    <t>Uso doméstico de productos farmacéuticos</t>
  </si>
  <si>
    <t>06 04 12</t>
  </si>
  <si>
    <t>Otros (preservación de semillas, etc.)</t>
  </si>
  <si>
    <t>06 05</t>
  </si>
  <si>
    <t>Uso de HFC, N2O, NH3, PFC y SF6</t>
  </si>
  <si>
    <t>06 05 01</t>
  </si>
  <si>
    <t>Anestesia</t>
  </si>
  <si>
    <t>06 05 02</t>
  </si>
  <si>
    <t>Equipos de refrigeración que utilizan halocarburos</t>
  </si>
  <si>
    <t>06 05 03</t>
  </si>
  <si>
    <t>Equipos de refrigeración y aire acondicionado que utilizan productos distintos de los halocarburos</t>
  </si>
  <si>
    <t>06 05 04</t>
  </si>
  <si>
    <t>Espumado de plásticos (excepto 06.03.04)</t>
  </si>
  <si>
    <t>06 05 05</t>
  </si>
  <si>
    <t>Extintores de incendios</t>
  </si>
  <si>
    <t>06 05 06</t>
  </si>
  <si>
    <t>Aerosoles</t>
  </si>
  <si>
    <t>06 05 07</t>
  </si>
  <si>
    <t>Equipos eléctricos (excepto 06.02.03)</t>
  </si>
  <si>
    <t>06 05 08</t>
  </si>
  <si>
    <t>TOTAL GRUPO 06</t>
  </si>
  <si>
    <t>TRANSPORTE POR CARRETERA</t>
  </si>
  <si>
    <t>07 01</t>
  </si>
  <si>
    <t>Turismos</t>
  </si>
  <si>
    <t>07 01 01</t>
  </si>
  <si>
    <t>Pauta de conducción interurbana</t>
  </si>
  <si>
    <t>07 01 02</t>
  </si>
  <si>
    <t>Pauta de conducción rural</t>
  </si>
  <si>
    <t>07 01 03</t>
  </si>
  <si>
    <t>Pauta de conducción urbana</t>
  </si>
  <si>
    <t>07 02</t>
  </si>
  <si>
    <t>Vehículos ligeros &lt; 3,5 t</t>
  </si>
  <si>
    <t>07 02 01</t>
  </si>
  <si>
    <t>07 02 02</t>
  </si>
  <si>
    <t>07 02 03</t>
  </si>
  <si>
    <t>07 03</t>
  </si>
  <si>
    <t>Vehículos pesados &gt; 3,5 t y autobuses</t>
  </si>
  <si>
    <t>07 03 01</t>
  </si>
  <si>
    <t>07 03 02</t>
  </si>
  <si>
    <t>07 03 03</t>
  </si>
  <si>
    <t>07 04</t>
  </si>
  <si>
    <t>Motocicletas y ciclomotores &lt; 50 cm3</t>
  </si>
  <si>
    <t>07 05</t>
  </si>
  <si>
    <t>Motos &gt; 50 cm3</t>
  </si>
  <si>
    <t>07 05 01</t>
  </si>
  <si>
    <t>07 05 02</t>
  </si>
  <si>
    <t>07 05 03</t>
  </si>
  <si>
    <t>07 06</t>
  </si>
  <si>
    <t>Evaporación de gasolina de los vehículos</t>
  </si>
  <si>
    <t>07 07</t>
  </si>
  <si>
    <t>Desgaste de neumáticos y frenos</t>
  </si>
  <si>
    <t>07 08</t>
  </si>
  <si>
    <t>Abrasión del pavimento</t>
  </si>
  <si>
    <t>TOTAL GRUPO 07</t>
  </si>
  <si>
    <t>OTROS MODOS DE TRANSPORTE Y MAQUINARIA MÓVIL</t>
  </si>
  <si>
    <t>08 01</t>
  </si>
  <si>
    <t>Militar</t>
  </si>
  <si>
    <t>08 02</t>
  </si>
  <si>
    <t>Ferrocarriles</t>
  </si>
  <si>
    <t>08 02 01</t>
  </si>
  <si>
    <t>Locomotoras en maniobras</t>
  </si>
  <si>
    <t>08 02 02</t>
  </si>
  <si>
    <t>Automotores</t>
  </si>
  <si>
    <t>08 02 03</t>
  </si>
  <si>
    <t>Locomotoras</t>
  </si>
  <si>
    <t>08 03</t>
  </si>
  <si>
    <t>Tráfico en aguas interiores (continentales)</t>
  </si>
  <si>
    <t>08 03 01</t>
  </si>
  <si>
    <t>Barcos veleros con motores auxiliares</t>
  </si>
  <si>
    <t>08 03 02</t>
  </si>
  <si>
    <t>Motoras</t>
  </si>
  <si>
    <t>08 03 03</t>
  </si>
  <si>
    <t>Barcos de pasajeros</t>
  </si>
  <si>
    <t>08 03 04</t>
  </si>
  <si>
    <t>Barcos de mercancías</t>
  </si>
  <si>
    <t>08 04</t>
  </si>
  <si>
    <t>Actividades marítimas</t>
  </si>
  <si>
    <t>08 04 02</t>
  </si>
  <si>
    <t>Tráfico marítimo nacional dentro del área emep</t>
  </si>
  <si>
    <t>08 04 03</t>
  </si>
  <si>
    <t>Flota pesquera nacional</t>
  </si>
  <si>
    <t>08 04 04</t>
  </si>
  <si>
    <t>Tráfico marítimo internac. (incluido bunkers internacionales)</t>
  </si>
  <si>
    <t>08 05</t>
  </si>
  <si>
    <t>Tráfico aéreo</t>
  </si>
  <si>
    <t>08 05 01</t>
  </si>
  <si>
    <t>Tráfico nacional en aeropuertos (ciclos A-D; altura &lt; 1000 m)</t>
  </si>
  <si>
    <t>08 05 02</t>
  </si>
  <si>
    <t>Tráfico internacional en aerop. (ciclos A-D; altura &lt; 1000 m)</t>
  </si>
  <si>
    <t>08 05 03</t>
  </si>
  <si>
    <t>Tráfico nacional de crucero (altura &gt; 1000 m)</t>
  </si>
  <si>
    <t>08 05 04</t>
  </si>
  <si>
    <t>Tráfico internacional de crucero (altura &gt; 1000 m)(i)</t>
  </si>
  <si>
    <t>08 06</t>
  </si>
  <si>
    <t>Agricultura</t>
  </si>
  <si>
    <t>08 07</t>
  </si>
  <si>
    <t>Silvicultura</t>
  </si>
  <si>
    <t>08 08</t>
  </si>
  <si>
    <t>Industria</t>
  </si>
  <si>
    <t>08 09</t>
  </si>
  <si>
    <t>Actividades domésticas y jardinería</t>
  </si>
  <si>
    <t>08 10</t>
  </si>
  <si>
    <t>TOTAL GRUPO 08</t>
  </si>
  <si>
    <t>TRATAMIENTO Y ELIMINACIÓN DE RESIDUOS</t>
  </si>
  <si>
    <t>09 02</t>
  </si>
  <si>
    <t>Incineración de residuos</t>
  </si>
  <si>
    <t>09 02 01</t>
  </si>
  <si>
    <t>Incineración de residuos domésticos o municipales</t>
  </si>
  <si>
    <t>09 02 02</t>
  </si>
  <si>
    <t>Incineración de residuos industriales (excepto antorchas)</t>
  </si>
  <si>
    <t>09 02 03</t>
  </si>
  <si>
    <t>Antorchas en refinerías de petróleo</t>
  </si>
  <si>
    <t>09 02 04</t>
  </si>
  <si>
    <t>Antorchas en industrias químicas</t>
  </si>
  <si>
    <t>09 02 05</t>
  </si>
  <si>
    <t>Incineración de lodos provenientes del tto. de aguas residuales</t>
  </si>
  <si>
    <t>09 02 06</t>
  </si>
  <si>
    <t>Antorchas en las plantas de extracción de petróleo y gas</t>
  </si>
  <si>
    <t>09 02 07</t>
  </si>
  <si>
    <t>Incineración de residuos hospitalarios</t>
  </si>
  <si>
    <t>09 02 08</t>
  </si>
  <si>
    <t>Incineración de aceites de desecho</t>
  </si>
  <si>
    <t>09 04</t>
  </si>
  <si>
    <t>Vertederos</t>
  </si>
  <si>
    <t>09 04 01</t>
  </si>
  <si>
    <t>Vertederos controlados</t>
  </si>
  <si>
    <t>09 04 02</t>
  </si>
  <si>
    <t>Vertederos no controlados</t>
  </si>
  <si>
    <t>09 04 03</t>
  </si>
  <si>
    <t>09 07</t>
  </si>
  <si>
    <t>Quema en espacio abierto de residuos agroforestales (ex. 10.03)</t>
  </si>
  <si>
    <t>09 09</t>
  </si>
  <si>
    <t>Cremación</t>
  </si>
  <si>
    <t>09 09 01</t>
  </si>
  <si>
    <t>Incineración de cadáveres humanos</t>
  </si>
  <si>
    <t>09 09 02</t>
  </si>
  <si>
    <t>Incineración de animales muertos</t>
  </si>
  <si>
    <t>09 10</t>
  </si>
  <si>
    <t>Otros tratamientos de residuos</t>
  </si>
  <si>
    <t>09 10 01</t>
  </si>
  <si>
    <t>Tratamiento de aguas residuales en la industria</t>
  </si>
  <si>
    <t>09 10 02</t>
  </si>
  <si>
    <t>Tratamiento de aguas residuales en sectores residencial y comercial</t>
  </si>
  <si>
    <t>09 10 03</t>
  </si>
  <si>
    <t>Tratamiento de lodos</t>
  </si>
  <si>
    <t>09 10 05</t>
  </si>
  <si>
    <t>Producción de compost</t>
  </si>
  <si>
    <t>09 10 06</t>
  </si>
  <si>
    <t>Producción de biogás</t>
  </si>
  <si>
    <t>09 10 07</t>
  </si>
  <si>
    <t>Letrinas</t>
  </si>
  <si>
    <t>09 10 08</t>
  </si>
  <si>
    <t>Producción de combustibles a partir de residuos</t>
  </si>
  <si>
    <t>TOTAL GRUPO 09</t>
  </si>
  <si>
    <t>AGRICULTURA</t>
  </si>
  <si>
    <t>10 01</t>
  </si>
  <si>
    <t>Cultivos con fertilizantes (excepto con estiércol animal)</t>
  </si>
  <si>
    <t>10 01 01</t>
  </si>
  <si>
    <t>Cultivos permanentes</t>
  </si>
  <si>
    <t>10 01 02</t>
  </si>
  <si>
    <t>Cultivos de labradío</t>
  </si>
  <si>
    <t>10 01 03</t>
  </si>
  <si>
    <t>Arrozales</t>
  </si>
  <si>
    <t>10 01 04</t>
  </si>
  <si>
    <t>Horticultura</t>
  </si>
  <si>
    <t>10 01 05</t>
  </si>
  <si>
    <t>Pastizales</t>
  </si>
  <si>
    <t>10 01 06</t>
  </si>
  <si>
    <t>Barbecho</t>
  </si>
  <si>
    <t>10 02</t>
  </si>
  <si>
    <t>Cultivos sin fertilizantes</t>
  </si>
  <si>
    <t>10 02 01</t>
  </si>
  <si>
    <t>10 02 02</t>
  </si>
  <si>
    <t>10 02 03</t>
  </si>
  <si>
    <t>10 02 04</t>
  </si>
  <si>
    <t>10 02 05</t>
  </si>
  <si>
    <t>10 02 06</t>
  </si>
  <si>
    <t>10 03</t>
  </si>
  <si>
    <t>Quema en campo abierto de rastrojos, paja, …</t>
  </si>
  <si>
    <t>10 03 01</t>
  </si>
  <si>
    <t>Cereales</t>
  </si>
  <si>
    <t>10 03 02</t>
  </si>
  <si>
    <t>Legumbres</t>
  </si>
  <si>
    <t>10 03 03</t>
  </si>
  <si>
    <t>Tubérculos y rizomas</t>
  </si>
  <si>
    <t>10 03 04</t>
  </si>
  <si>
    <t>Caña de azúcar</t>
  </si>
  <si>
    <t>10 03 05</t>
  </si>
  <si>
    <t>10 04</t>
  </si>
  <si>
    <t>Ganadería (fermentación entérica)</t>
  </si>
  <si>
    <t>10 04 01</t>
  </si>
  <si>
    <t>Vacuno de leche</t>
  </si>
  <si>
    <t>10 04 02</t>
  </si>
  <si>
    <t>Otro ganado vacuno</t>
  </si>
  <si>
    <t>10 04 03</t>
  </si>
  <si>
    <t>Ganado ovino</t>
  </si>
  <si>
    <t>10 04 04</t>
  </si>
  <si>
    <t>Ganado porcino</t>
  </si>
  <si>
    <t>10 04 05</t>
  </si>
  <si>
    <t>Ganado caballar</t>
  </si>
  <si>
    <t>10 04 06</t>
  </si>
  <si>
    <t>Otro ganado equino (mulos, asnos)</t>
  </si>
  <si>
    <t>10 04 07</t>
  </si>
  <si>
    <t>Ganado caprino</t>
  </si>
  <si>
    <t>10 04 08</t>
  </si>
  <si>
    <t>Gallinas ponedoras</t>
  </si>
  <si>
    <t>10 04 09</t>
  </si>
  <si>
    <t>Pollos de engorde</t>
  </si>
  <si>
    <t>10 04 10</t>
  </si>
  <si>
    <t>Otras aves de corral (patos, gansos, etc.)</t>
  </si>
  <si>
    <t>10 04 11</t>
  </si>
  <si>
    <t>Animales de pelo</t>
  </si>
  <si>
    <t>10 04 12</t>
  </si>
  <si>
    <t>Cerdas</t>
  </si>
  <si>
    <t>10 04 13</t>
  </si>
  <si>
    <t>Camellos</t>
  </si>
  <si>
    <t>10 04 14</t>
  </si>
  <si>
    <t>Búfalos</t>
  </si>
  <si>
    <t>10 04 15</t>
  </si>
  <si>
    <t>10 05</t>
  </si>
  <si>
    <t>Gestión de estiércol con referencia a compuestos orgánicos</t>
  </si>
  <si>
    <t>10 05 01</t>
  </si>
  <si>
    <t>10 05 02</t>
  </si>
  <si>
    <t>10 05 03</t>
  </si>
  <si>
    <t>Cerdo de engorde</t>
  </si>
  <si>
    <t>10 05 04</t>
  </si>
  <si>
    <t>10 05 05</t>
  </si>
  <si>
    <t>10 05 06</t>
  </si>
  <si>
    <t>10 05 07</t>
  </si>
  <si>
    <t>10 05 08</t>
  </si>
  <si>
    <t>10 05 09</t>
  </si>
  <si>
    <t>10 05 10</t>
  </si>
  <si>
    <t>10 05 11</t>
  </si>
  <si>
    <t>10 05 12</t>
  </si>
  <si>
    <t>10 05 13</t>
  </si>
  <si>
    <t>10 05 14</t>
  </si>
  <si>
    <t>10 05 15</t>
  </si>
  <si>
    <t>10 06</t>
  </si>
  <si>
    <t>Uso de pesticidas y piedra caliza</t>
  </si>
  <si>
    <t>10 06 01</t>
  </si>
  <si>
    <t>10 06 02</t>
  </si>
  <si>
    <t>10 06 03</t>
  </si>
  <si>
    <t>10 06 04</t>
  </si>
  <si>
    <t>Lagos</t>
  </si>
  <si>
    <t>10 09</t>
  </si>
  <si>
    <t>Gestión de estiércol con referencia a compuestos nitrogenados</t>
  </si>
  <si>
    <t>10 09 01</t>
  </si>
  <si>
    <t>Lagunaje anaeróbico</t>
  </si>
  <si>
    <t>10 09 02</t>
  </si>
  <si>
    <t>Sistemas líquidos (purines)</t>
  </si>
  <si>
    <t>10 09 03</t>
  </si>
  <si>
    <t>Almacenamiento sólido y apilamiento en seco</t>
  </si>
  <si>
    <t>10 09 04</t>
  </si>
  <si>
    <t>TOTAL GRUPO 10</t>
  </si>
  <si>
    <t>OTRAS FUENTES Y SUMIDEROS (NATURALEZA)</t>
  </si>
  <si>
    <t>11 01</t>
  </si>
  <si>
    <t>Bosques de frondosas no gestionados</t>
  </si>
  <si>
    <t>11 01 04</t>
  </si>
  <si>
    <t>Roble común (quercus robur)</t>
  </si>
  <si>
    <t>11 01 05</t>
  </si>
  <si>
    <t>Roble albar (quercus petraea)</t>
  </si>
  <si>
    <t>11 01 06</t>
  </si>
  <si>
    <t>Otros robles de hoja caduca</t>
  </si>
  <si>
    <t>11 01 07</t>
  </si>
  <si>
    <t>Encina (quercus ilex)</t>
  </si>
  <si>
    <t>11 01 08</t>
  </si>
  <si>
    <t>Alcornoque (quercus suber)</t>
  </si>
  <si>
    <t>11 01 09</t>
  </si>
  <si>
    <t>Otros robles de hoja perenne</t>
  </si>
  <si>
    <t>11 01 10</t>
  </si>
  <si>
    <t>Haya (fagus sylvatica)</t>
  </si>
  <si>
    <t>11 01 11</t>
  </si>
  <si>
    <t>Abedul (betula pendula)</t>
  </si>
  <si>
    <t>11 01 15</t>
  </si>
  <si>
    <t>Otras especies de frondosas de hoja caduca</t>
  </si>
  <si>
    <t>11 01 16</t>
  </si>
  <si>
    <t>Otras especies de frondosas de hoja perenne</t>
  </si>
  <si>
    <t>11 01 17</t>
  </si>
  <si>
    <t>Suelos (con exclusión del CO2)</t>
  </si>
  <si>
    <t>11 02</t>
  </si>
  <si>
    <t>Bosques de coníferas no gestionados</t>
  </si>
  <si>
    <t>11 02 04</t>
  </si>
  <si>
    <t>Abeto rojo (picea abies)</t>
  </si>
  <si>
    <t>11 02 05</t>
  </si>
  <si>
    <t>Picea de sitka (picea sitchensis)</t>
  </si>
  <si>
    <t>11 02 06</t>
  </si>
  <si>
    <t>Otras piceas</t>
  </si>
  <si>
    <t>11 02 07</t>
  </si>
  <si>
    <t>Pino silvestre (pinus sylvestris)</t>
  </si>
  <si>
    <t>11 02 08</t>
  </si>
  <si>
    <t>Pino negral (pinus pinaster)</t>
  </si>
  <si>
    <t>11 02 09</t>
  </si>
  <si>
    <t>Pino carrasco (pinus halepensis)</t>
  </si>
  <si>
    <t>11 02 10</t>
  </si>
  <si>
    <t>Otros pinos</t>
  </si>
  <si>
    <t>11 02 11</t>
  </si>
  <si>
    <t>Abeto común (abies alba)</t>
  </si>
  <si>
    <t>11 02 12</t>
  </si>
  <si>
    <t>Alerce (larix decidua)</t>
  </si>
  <si>
    <t>11 02 15</t>
  </si>
  <si>
    <t>Otras coníferas</t>
  </si>
  <si>
    <t>11 02 16</t>
  </si>
  <si>
    <t>11 03</t>
  </si>
  <si>
    <t>Incendios forestales y de otra vegetación</t>
  </si>
  <si>
    <t>11 03 01</t>
  </si>
  <si>
    <t>Incendios forestales y de otra vegetación producidos por el hombre</t>
  </si>
  <si>
    <t>11 03 02</t>
  </si>
  <si>
    <t>Otros incendios</t>
  </si>
  <si>
    <t>11 04</t>
  </si>
  <si>
    <t>Herbazales y otra vegetación</t>
  </si>
  <si>
    <t>11 04 01</t>
  </si>
  <si>
    <t>Herbazales</t>
  </si>
  <si>
    <t>11 04 02</t>
  </si>
  <si>
    <t>Tundra</t>
  </si>
  <si>
    <t>11 04 03</t>
  </si>
  <si>
    <t>Arbustos y matorrales</t>
  </si>
  <si>
    <t>11 04 04</t>
  </si>
  <si>
    <t>Otra vegetación (monte bajo mediterráneo,...)</t>
  </si>
  <si>
    <t>11 04 05</t>
  </si>
  <si>
    <t>11 05</t>
  </si>
  <si>
    <t>Zonas húmedas (pantanales - marismas)</t>
  </si>
  <si>
    <t>11 05 01</t>
  </si>
  <si>
    <t>Pantanales sin drenaje</t>
  </si>
  <si>
    <t>11 05 02</t>
  </si>
  <si>
    <t>Pantanales con drenaje</t>
  </si>
  <si>
    <t>11 05 03</t>
  </si>
  <si>
    <t>Turberas (sin flujo de agua)</t>
  </si>
  <si>
    <t>11 05 04</t>
  </si>
  <si>
    <t xml:space="preserve">Turberas (con flujo de agua) </t>
  </si>
  <si>
    <t>11 05 05</t>
  </si>
  <si>
    <t>Humedales en zonas boscosas</t>
  </si>
  <si>
    <t>11 05 06</t>
  </si>
  <si>
    <t>Planicie aluvial</t>
  </si>
  <si>
    <t>11 06</t>
  </si>
  <si>
    <t>Espacios acuáticos</t>
  </si>
  <si>
    <t>11 06 01</t>
  </si>
  <si>
    <t>11 06 02</t>
  </si>
  <si>
    <t>Aguas saladas poco profundas (&lt; 6m)</t>
  </si>
  <si>
    <t>11 06 03</t>
  </si>
  <si>
    <t>Aguas subterráneas</t>
  </si>
  <si>
    <t>11 06 04</t>
  </si>
  <si>
    <t>Aguas de drenaje</t>
  </si>
  <si>
    <t>11 06 05</t>
  </si>
  <si>
    <t>Ríos</t>
  </si>
  <si>
    <t>11 06 06</t>
  </si>
  <si>
    <t>Acequias y canales</t>
  </si>
  <si>
    <t>11 06 07</t>
  </si>
  <si>
    <t>Aguas costeras (&gt; 6m de profundidad)</t>
  </si>
  <si>
    <t>11 07</t>
  </si>
  <si>
    <t>Animales</t>
  </si>
  <si>
    <t>11 07 01</t>
  </si>
  <si>
    <t>Termitas</t>
  </si>
  <si>
    <t>11 07 02</t>
  </si>
  <si>
    <t>Mamíferos</t>
  </si>
  <si>
    <t>11 07 03</t>
  </si>
  <si>
    <t>Otros animales</t>
  </si>
  <si>
    <t>11 08</t>
  </si>
  <si>
    <t>Volcanes</t>
  </si>
  <si>
    <t>11 09</t>
  </si>
  <si>
    <t>Emanaciones de gas natural</t>
  </si>
  <si>
    <t>11 10</t>
  </si>
  <si>
    <t>Relámpagos</t>
  </si>
  <si>
    <t>11 11</t>
  </si>
  <si>
    <t>Bosques de frondosas gestionados</t>
  </si>
  <si>
    <t>11 11 04</t>
  </si>
  <si>
    <t>11 11 05</t>
  </si>
  <si>
    <t>11 11 06</t>
  </si>
  <si>
    <t>11 11 07</t>
  </si>
  <si>
    <t>11 11 08</t>
  </si>
  <si>
    <t>11 11 09</t>
  </si>
  <si>
    <t>11 11 10</t>
  </si>
  <si>
    <t>11 11 11</t>
  </si>
  <si>
    <t>11 11 15</t>
  </si>
  <si>
    <t>11 11 16</t>
  </si>
  <si>
    <t>11 11 17</t>
  </si>
  <si>
    <t>11 12</t>
  </si>
  <si>
    <t>Bosques de coníferas gestionados</t>
  </si>
  <si>
    <t>11 12 04</t>
  </si>
  <si>
    <t>11 12 05</t>
  </si>
  <si>
    <t>11 12 06</t>
  </si>
  <si>
    <t>11 12 07</t>
  </si>
  <si>
    <t>11 12 08</t>
  </si>
  <si>
    <t>11 12 09</t>
  </si>
  <si>
    <t>11 12 10</t>
  </si>
  <si>
    <t>11 12 11</t>
  </si>
  <si>
    <t>11 12 12</t>
  </si>
  <si>
    <t>11 12 15</t>
  </si>
  <si>
    <t>11 12 16</t>
  </si>
  <si>
    <t>11 21</t>
  </si>
  <si>
    <t>Cambios en los stocks de bosques y otra biomasa leñosa</t>
  </si>
  <si>
    <t>11 21 01</t>
  </si>
  <si>
    <t>Bosques tropicales</t>
  </si>
  <si>
    <t>11 21 02</t>
  </si>
  <si>
    <t>Bosques templados</t>
  </si>
  <si>
    <t>11 21 03</t>
  </si>
  <si>
    <t>Bosques boreales</t>
  </si>
  <si>
    <t>11 21 04</t>
  </si>
  <si>
    <t>Pastizales / tundra</t>
  </si>
  <si>
    <t>11 21 05</t>
  </si>
  <si>
    <t>11 22</t>
  </si>
  <si>
    <t>Reconversión de bosques y pastizales</t>
  </si>
  <si>
    <t>11 22 01</t>
  </si>
  <si>
    <t>11 22 02</t>
  </si>
  <si>
    <t>11 22 03</t>
  </si>
  <si>
    <t>11 22 04</t>
  </si>
  <si>
    <t>11 22 05</t>
  </si>
  <si>
    <t>11 23</t>
  </si>
  <si>
    <t>Abandono de tierras cultivadas</t>
  </si>
  <si>
    <t>11 23 01</t>
  </si>
  <si>
    <t>11 23 02</t>
  </si>
  <si>
    <t>11 23 03</t>
  </si>
  <si>
    <t>11 23 04</t>
  </si>
  <si>
    <t>11 23 05</t>
  </si>
  <si>
    <t>11 24</t>
  </si>
  <si>
    <t>Emisiones o captaciones de CO2 en suelos (excepto 10.06)</t>
  </si>
  <si>
    <t>11 25</t>
  </si>
  <si>
    <t>TOTAL GRUPO 11</t>
  </si>
  <si>
    <t>METALES PESADOS</t>
  </si>
  <si>
    <t>PARTÍCULAS</t>
  </si>
  <si>
    <t>As (kg)</t>
  </si>
  <si>
    <t>Cd (kg)</t>
  </si>
  <si>
    <t>Cr (kg)</t>
  </si>
  <si>
    <t>Cu (kg)</t>
  </si>
  <si>
    <t>Hg (kg)</t>
  </si>
  <si>
    <t>Ni (kg)</t>
  </si>
  <si>
    <t>Pb (kg)</t>
  </si>
  <si>
    <t>Se (kg)</t>
  </si>
  <si>
    <t>Zn (kg)</t>
  </si>
  <si>
    <t>PM2,5 (t)</t>
  </si>
  <si>
    <t>PM10 (t)</t>
  </si>
  <si>
    <t>PST (t)</t>
  </si>
  <si>
    <t>CONTAMINANTES ORGÁNICOS PERSISTENTES</t>
  </si>
  <si>
    <t>HCB (kg)</t>
  </si>
  <si>
    <t>DIOX (g)</t>
  </si>
  <si>
    <t>HAP (kg)</t>
  </si>
  <si>
    <t>PCB (kg)</t>
  </si>
  <si>
    <t>SECTORES A NIVEL DE GRUPO</t>
  </si>
  <si>
    <t>01</t>
  </si>
  <si>
    <t>Combustión en la producción y transformación de energía</t>
  </si>
  <si>
    <t>02</t>
  </si>
  <si>
    <t>Plantas de combustión no industrial</t>
  </si>
  <si>
    <t>03</t>
  </si>
  <si>
    <t>Plantas de combustión industrial</t>
  </si>
  <si>
    <t>04</t>
  </si>
  <si>
    <t>Procesos industriales sin combustión</t>
  </si>
  <si>
    <t>05</t>
  </si>
  <si>
    <t>Extracción y distribución de combustibles fósiles y energía geotérmica</t>
  </si>
  <si>
    <t>06</t>
  </si>
  <si>
    <t>Uso de disolventes y otros productos</t>
  </si>
  <si>
    <t>07</t>
  </si>
  <si>
    <t>Transporte por carretera</t>
  </si>
  <si>
    <t>08</t>
  </si>
  <si>
    <t>Otros modos de transporte y maquinaria móvil</t>
  </si>
  <si>
    <t>09</t>
  </si>
  <si>
    <t>Tratamiento y eliminación de residuos</t>
  </si>
  <si>
    <t>10</t>
  </si>
  <si>
    <t>11</t>
  </si>
  <si>
    <t>Otras fuentes y sumideros (naturaleza)</t>
  </si>
  <si>
    <t>TOTAL SECTORES</t>
  </si>
  <si>
    <r>
      <t>PM</t>
    </r>
    <r>
      <rPr>
        <b/>
        <vertAlign val="subscript"/>
        <sz val="11"/>
        <color indexed="8"/>
        <rFont val="Garamond"/>
        <family val="1"/>
      </rPr>
      <t>2,5</t>
    </r>
    <r>
      <rPr>
        <b/>
        <sz val="11"/>
        <color indexed="8"/>
        <rFont val="Garamond"/>
        <family val="1"/>
      </rPr>
      <t xml:space="preserve"> (t)</t>
    </r>
  </si>
  <si>
    <r>
      <t>PM</t>
    </r>
    <r>
      <rPr>
        <b/>
        <vertAlign val="subscript"/>
        <sz val="11"/>
        <color indexed="8"/>
        <rFont val="Garamond"/>
        <family val="1"/>
      </rPr>
      <t>10</t>
    </r>
    <r>
      <rPr>
        <b/>
        <sz val="11"/>
        <color indexed="8"/>
        <rFont val="Garamond"/>
        <family val="1"/>
      </rPr>
      <t xml:space="preserve"> (t)</t>
    </r>
  </si>
  <si>
    <r>
      <t>PST</t>
    </r>
    <r>
      <rPr>
        <b/>
        <sz val="11"/>
        <color indexed="8"/>
        <rFont val="Garamond"/>
        <family val="1"/>
      </rPr>
      <t xml:space="preserve"> (t)</t>
    </r>
  </si>
  <si>
    <t>BC (t)</t>
  </si>
  <si>
    <t>04 06 24</t>
  </si>
  <si>
    <t>04 06 23</t>
  </si>
  <si>
    <t>Explotación de canteras</t>
  </si>
  <si>
    <t>Trabajo de la madera</t>
  </si>
  <si>
    <t>04 06 20</t>
  </si>
  <si>
    <t>06 06</t>
  </si>
  <si>
    <t>06 06 01</t>
  </si>
  <si>
    <t>06 06 02</t>
  </si>
  <si>
    <t>Fuegos artificiales</t>
  </si>
  <si>
    <t>Consumo de tabaco</t>
  </si>
  <si>
    <t>Uso de otros productos</t>
  </si>
  <si>
    <t>06 06 03</t>
  </si>
  <si>
    <t>Desgaste de calzado</t>
  </si>
  <si>
    <t>09 02 09</t>
  </si>
  <si>
    <t>Incendios accidentales</t>
  </si>
  <si>
    <t>04 06 25</t>
  </si>
  <si>
    <t>Construcción y demolición</t>
  </si>
  <si>
    <t>04 09</t>
  </si>
  <si>
    <t>Almacenamiento, manipulación y transporte de productos minerales</t>
  </si>
  <si>
    <t>Producción de azucar</t>
  </si>
  <si>
    <t>HFC (t CO2eq)</t>
  </si>
  <si>
    <t>SF6 (t CO2eq)</t>
  </si>
  <si>
    <t>PFC (t CO2eq)</t>
  </si>
  <si>
    <t>BENZO(k) (kg)</t>
  </si>
  <si>
    <t>INDENO (kg)</t>
  </si>
  <si>
    <t>BENZO(a) (kg)</t>
  </si>
  <si>
    <t>BENZO(b) (kg)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</si>
</sst>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,###,##0;;"/>
  </numFmts>
  <fonts count="22" x14ac:knownFonts="1">
    <font>
      <sz val="10"/>
      <name val="Arial"/>
    </font>
    <font>
      <sz val="12"/>
      <color indexed="8"/>
      <name val="Garamond"/>
      <family val="1"/>
    </font>
    <font>
      <sz val="10"/>
      <color indexed="8"/>
      <name val="Arial"/>
      <family val="2"/>
    </font>
    <font>
      <b/>
      <sz val="11"/>
      <color indexed="8"/>
      <name val="Garamond"/>
      <family val="1"/>
    </font>
    <font>
      <sz val="11"/>
      <color indexed="8"/>
      <name val="Garamond"/>
      <family val="1"/>
    </font>
    <font>
      <sz val="11"/>
      <color indexed="8"/>
      <name val="Arial"/>
      <family val="2"/>
    </font>
    <font>
      <b/>
      <sz val="12"/>
      <color indexed="8"/>
      <name val="Garamond"/>
      <family val="1"/>
    </font>
    <font>
      <b/>
      <sz val="14"/>
      <color indexed="8"/>
      <name val="Garamond"/>
      <family val="1"/>
    </font>
    <font>
      <sz val="10"/>
      <name val="Garamond"/>
      <family val="1"/>
    </font>
    <font>
      <sz val="10"/>
      <color indexed="8"/>
      <name val="Garamond"/>
      <family val="1"/>
    </font>
    <font>
      <sz val="12"/>
      <name val="Garamond"/>
      <family val="1"/>
    </font>
    <font>
      <u/>
      <sz val="12"/>
      <color indexed="8"/>
      <name val="Garamond"/>
      <family val="1"/>
    </font>
    <font>
      <b/>
      <u/>
      <sz val="12"/>
      <color indexed="8"/>
      <name val="Garamond"/>
      <family val="1"/>
    </font>
    <font>
      <u/>
      <sz val="10"/>
      <color indexed="8"/>
      <name val="Garamond"/>
      <family val="1"/>
    </font>
    <font>
      <b/>
      <sz val="10"/>
      <color indexed="8"/>
      <name val="Garamond"/>
      <family val="1"/>
    </font>
    <font>
      <u val="double"/>
      <sz val="12"/>
      <color indexed="10"/>
      <name val="Garamond"/>
      <family val="1"/>
    </font>
    <font>
      <sz val="12"/>
      <color indexed="10"/>
      <name val="Garamond"/>
      <family val="1"/>
    </font>
    <font>
      <b/>
      <sz val="12"/>
      <color indexed="10"/>
      <name val="Garamond"/>
      <family val="1"/>
    </font>
    <font>
      <sz val="12"/>
      <color indexed="8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vertAlign val="subscript"/>
      <sz val="11"/>
      <color indexed="8"/>
      <name val="Garamond"/>
      <family val="1"/>
    </font>
  </fonts>
  <fills count="4">
    <fill>
      <patternFill patternType="none"/>
    </fill>
    <fill>
      <patternFill patternType="gray125"/>
    </fill>
    <fill>
      <patternFill patternType="mediumGray">
        <fgColor indexed="9"/>
        <bgColor indexed="22"/>
      </patternFill>
    </fill>
    <fill>
      <patternFill patternType="solid">
        <fgColor indexed="2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1">
    <xf numFmtId="0" fontId="0" fillId="0" borderId="0" xfId="0"/>
    <xf numFmtId="0" fontId="1" fillId="0" borderId="0" xfId="0" applyFont="1" applyBorder="1"/>
    <xf numFmtId="0" fontId="1" fillId="0" borderId="0" xfId="0" applyFont="1" applyBorder="1" applyAlignment="1"/>
    <xf numFmtId="0" fontId="2" fillId="0" borderId="0" xfId="0" applyFont="1" applyFill="1" applyBorder="1"/>
    <xf numFmtId="0" fontId="2" fillId="0" borderId="0" xfId="0" applyFont="1" applyBorder="1"/>
    <xf numFmtId="0" fontId="3" fillId="0" borderId="0" xfId="0" applyFont="1" applyAlignment="1">
      <alignment horizontal="left" vertical="top" wrapText="1"/>
    </xf>
    <xf numFmtId="0" fontId="4" fillId="0" borderId="1" xfId="0" applyFont="1" applyBorder="1"/>
    <xf numFmtId="0" fontId="5" fillId="0" borderId="0" xfId="0" applyFont="1" applyFill="1"/>
    <xf numFmtId="0" fontId="5" fillId="0" borderId="0" xfId="0" applyFont="1"/>
    <xf numFmtId="0" fontId="4" fillId="0" borderId="0" xfId="0" applyFont="1"/>
    <xf numFmtId="0" fontId="4" fillId="0" borderId="2" xfId="0" applyFont="1" applyBorder="1"/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1" fillId="0" borderId="0" xfId="0" applyFont="1"/>
    <xf numFmtId="0" fontId="6" fillId="0" borderId="0" xfId="0" applyFont="1"/>
    <xf numFmtId="164" fontId="3" fillId="2" borderId="6" xfId="0" applyNumberFormat="1" applyFont="1" applyFill="1" applyBorder="1" applyAlignment="1">
      <alignment horizontal="right"/>
    </xf>
    <xf numFmtId="164" fontId="3" fillId="2" borderId="7" xfId="0" applyNumberFormat="1" applyFont="1" applyFill="1" applyBorder="1" applyAlignment="1">
      <alignment horizontal="right"/>
    </xf>
    <xf numFmtId="164" fontId="3" fillId="2" borderId="8" xfId="0" applyNumberFormat="1" applyFont="1" applyFill="1" applyBorder="1" applyAlignment="1">
      <alignment horizontal="right"/>
    </xf>
    <xf numFmtId="164" fontId="3" fillId="2" borderId="9" xfId="0" applyNumberFormat="1" applyFont="1" applyFill="1" applyBorder="1" applyAlignment="1">
      <alignment horizontal="right"/>
    </xf>
    <xf numFmtId="0" fontId="2" fillId="0" borderId="0" xfId="0" applyFont="1" applyFill="1"/>
    <xf numFmtId="0" fontId="2" fillId="0" borderId="0" xfId="0" applyFont="1"/>
    <xf numFmtId="3" fontId="4" fillId="0" borderId="6" xfId="0" applyNumberFormat="1" applyFont="1" applyBorder="1" applyAlignment="1">
      <alignment horizontal="right"/>
    </xf>
    <xf numFmtId="3" fontId="4" fillId="0" borderId="7" xfId="0" applyNumberFormat="1" applyFont="1" applyBorder="1" applyAlignment="1">
      <alignment horizontal="right"/>
    </xf>
    <xf numFmtId="3" fontId="4" fillId="0" borderId="9" xfId="0" applyNumberFormat="1" applyFont="1" applyBorder="1" applyAlignment="1">
      <alignment horizontal="right"/>
    </xf>
    <xf numFmtId="0" fontId="7" fillId="0" borderId="0" xfId="0" applyFont="1"/>
    <xf numFmtId="164" fontId="6" fillId="3" borderId="10" xfId="0" applyNumberFormat="1" applyFont="1" applyFill="1" applyBorder="1" applyAlignment="1">
      <alignment horizontal="right"/>
    </xf>
    <xf numFmtId="164" fontId="6" fillId="3" borderId="11" xfId="0" applyNumberFormat="1" applyFont="1" applyFill="1" applyBorder="1" applyAlignment="1">
      <alignment horizontal="right"/>
    </xf>
    <xf numFmtId="164" fontId="6" fillId="3" borderId="12" xfId="0" applyNumberFormat="1" applyFont="1" applyFill="1" applyBorder="1" applyAlignment="1">
      <alignment horizontal="right"/>
    </xf>
    <xf numFmtId="164" fontId="2" fillId="0" borderId="0" xfId="0" applyNumberFormat="1" applyFont="1" applyFill="1"/>
    <xf numFmtId="0" fontId="8" fillId="0" borderId="0" xfId="0" applyFont="1"/>
    <xf numFmtId="0" fontId="8" fillId="0" borderId="0" xfId="0" applyFont="1" applyAlignment="1"/>
    <xf numFmtId="0" fontId="4" fillId="0" borderId="0" xfId="0" applyFont="1" applyBorder="1"/>
    <xf numFmtId="0" fontId="9" fillId="0" borderId="0" xfId="0" applyFont="1"/>
    <xf numFmtId="3" fontId="4" fillId="0" borderId="6" xfId="0" applyNumberFormat="1" applyFont="1" applyFill="1" applyBorder="1" applyAlignment="1">
      <alignment horizontal="right"/>
    </xf>
    <xf numFmtId="3" fontId="4" fillId="0" borderId="7" xfId="0" applyNumberFormat="1" applyFont="1" applyFill="1" applyBorder="1" applyAlignment="1">
      <alignment horizontal="right"/>
    </xf>
    <xf numFmtId="3" fontId="4" fillId="0" borderId="9" xfId="0" applyNumberFormat="1" applyFont="1" applyFill="1" applyBorder="1" applyAlignment="1">
      <alignment horizontal="right"/>
    </xf>
    <xf numFmtId="0" fontId="9" fillId="0" borderId="0" xfId="0" applyFont="1" applyBorder="1" applyAlignment="1"/>
    <xf numFmtId="3" fontId="4" fillId="0" borderId="6" xfId="0" applyNumberFormat="1" applyFont="1" applyBorder="1" applyAlignment="1"/>
    <xf numFmtId="3" fontId="4" fillId="0" borderId="7" xfId="0" applyNumberFormat="1" applyFont="1" applyBorder="1" applyAlignment="1"/>
    <xf numFmtId="3" fontId="4" fillId="0" borderId="9" xfId="0" applyNumberFormat="1" applyFont="1" applyBorder="1" applyAlignment="1"/>
    <xf numFmtId="164" fontId="6" fillId="3" borderId="10" xfId="0" applyNumberFormat="1" applyFont="1" applyFill="1" applyBorder="1" applyAlignment="1"/>
    <xf numFmtId="164" fontId="6" fillId="3" borderId="11" xfId="0" applyNumberFormat="1" applyFont="1" applyFill="1" applyBorder="1" applyAlignment="1"/>
    <xf numFmtId="164" fontId="6" fillId="3" borderId="12" xfId="0" applyNumberFormat="1" applyFont="1" applyFill="1" applyBorder="1" applyAlignment="1"/>
    <xf numFmtId="0" fontId="4" fillId="0" borderId="1" xfId="0" quotePrefix="1" applyFont="1" applyBorder="1"/>
    <xf numFmtId="0" fontId="2" fillId="0" borderId="0" xfId="0" applyFont="1" applyFill="1" applyAlignment="1"/>
    <xf numFmtId="0" fontId="2" fillId="0" borderId="0" xfId="0" applyFont="1" applyAlignment="1"/>
    <xf numFmtId="3" fontId="9" fillId="0" borderId="10" xfId="0" applyNumberFormat="1" applyFont="1" applyBorder="1" applyAlignment="1"/>
    <xf numFmtId="3" fontId="9" fillId="0" borderId="11" xfId="0" applyNumberFormat="1" applyFont="1" applyBorder="1" applyAlignment="1"/>
    <xf numFmtId="3" fontId="9" fillId="0" borderId="12" xfId="0" applyNumberFormat="1" applyFont="1" applyBorder="1" applyAlignment="1"/>
    <xf numFmtId="0" fontId="10" fillId="0" borderId="0" xfId="0" applyFont="1"/>
    <xf numFmtId="3" fontId="4" fillId="0" borderId="13" xfId="0" applyNumberFormat="1" applyFont="1" applyBorder="1" applyAlignment="1"/>
    <xf numFmtId="3" fontId="4" fillId="0" borderId="4" xfId="0" applyNumberFormat="1" applyFont="1" applyBorder="1" applyAlignment="1"/>
    <xf numFmtId="0" fontId="11" fillId="0" borderId="0" xfId="0" applyFont="1"/>
    <xf numFmtId="0" fontId="12" fillId="0" borderId="0" xfId="0" applyFont="1"/>
    <xf numFmtId="0" fontId="13" fillId="0" borderId="0" xfId="0" applyFont="1"/>
    <xf numFmtId="164" fontId="2" fillId="0" borderId="0" xfId="0" applyNumberFormat="1" applyFont="1" applyFill="1" applyAlignment="1"/>
    <xf numFmtId="0" fontId="9" fillId="0" borderId="1" xfId="0" applyFont="1" applyBorder="1"/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left" vertical="top" wrapText="1"/>
    </xf>
    <xf numFmtId="3" fontId="3" fillId="0" borderId="6" xfId="0" applyNumberFormat="1" applyFont="1" applyBorder="1" applyAlignment="1"/>
    <xf numFmtId="3" fontId="3" fillId="0" borderId="7" xfId="0" applyNumberFormat="1" applyFont="1" applyBorder="1" applyAlignment="1"/>
    <xf numFmtId="3" fontId="3" fillId="0" borderId="9" xfId="0" applyNumberFormat="1" applyFont="1" applyBorder="1" applyAlignment="1"/>
    <xf numFmtId="0" fontId="9" fillId="0" borderId="0" xfId="0" applyFont="1" applyBorder="1" applyAlignment="1">
      <alignment horizontal="right"/>
    </xf>
    <xf numFmtId="0" fontId="3" fillId="0" borderId="0" xfId="0" applyFont="1" applyAlignment="1">
      <alignment horizontal="left" vertical="top"/>
    </xf>
    <xf numFmtId="3" fontId="4" fillId="0" borderId="13" xfId="0" applyNumberFormat="1" applyFont="1" applyBorder="1" applyAlignment="1">
      <alignment horizontal="right"/>
    </xf>
    <xf numFmtId="3" fontId="4" fillId="0" borderId="4" xfId="0" applyNumberFormat="1" applyFont="1" applyBorder="1" applyAlignment="1">
      <alignment horizontal="right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" fillId="0" borderId="0" xfId="0" quotePrefix="1" applyFont="1" applyAlignment="1">
      <alignment horizontal="left"/>
    </xf>
    <xf numFmtId="3" fontId="3" fillId="0" borderId="6" xfId="0" applyNumberFormat="1" applyFont="1" applyBorder="1" applyAlignment="1">
      <alignment horizontal="right"/>
    </xf>
    <xf numFmtId="3" fontId="3" fillId="0" borderId="7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6" fillId="0" borderId="0" xfId="0" applyFont="1" applyBorder="1"/>
    <xf numFmtId="0" fontId="1" fillId="0" borderId="0" xfId="0" quotePrefix="1" applyFont="1" applyBorder="1" applyAlignment="1">
      <alignment horizontal="left"/>
    </xf>
    <xf numFmtId="0" fontId="9" fillId="0" borderId="0" xfId="0" applyFont="1" applyAlignment="1">
      <alignment horizontal="right"/>
    </xf>
    <xf numFmtId="3" fontId="4" fillId="0" borderId="7" xfId="0" quotePrefix="1" applyNumberFormat="1" applyFont="1" applyBorder="1" applyAlignment="1">
      <alignment horizontal="right"/>
    </xf>
    <xf numFmtId="3" fontId="9" fillId="0" borderId="6" xfId="0" applyNumberFormat="1" applyFont="1" applyBorder="1" applyAlignment="1">
      <alignment horizontal="right"/>
    </xf>
    <xf numFmtId="3" fontId="9" fillId="0" borderId="7" xfId="0" applyNumberFormat="1" applyFont="1" applyBorder="1" applyAlignment="1">
      <alignment horizontal="right"/>
    </xf>
    <xf numFmtId="3" fontId="9" fillId="0" borderId="9" xfId="0" applyNumberFormat="1" applyFont="1" applyBorder="1" applyAlignment="1">
      <alignment horizontal="right"/>
    </xf>
    <xf numFmtId="0" fontId="8" fillId="0" borderId="0" xfId="0" applyFont="1" applyAlignment="1">
      <alignment horizontal="right"/>
    </xf>
    <xf numFmtId="0" fontId="15" fillId="0" borderId="0" xfId="0" applyFont="1"/>
    <xf numFmtId="0" fontId="16" fillId="0" borderId="0" xfId="0" applyFont="1"/>
    <xf numFmtId="0" fontId="17" fillId="0" borderId="0" xfId="0" applyFont="1"/>
    <xf numFmtId="3" fontId="4" fillId="0" borderId="8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164" fontId="6" fillId="3" borderId="14" xfId="0" applyNumberFormat="1" applyFont="1" applyFill="1" applyBorder="1" applyAlignment="1">
      <alignment horizontal="right"/>
    </xf>
    <xf numFmtId="0" fontId="18" fillId="0" borderId="0" xfId="0" applyFont="1"/>
    <xf numFmtId="0" fontId="2" fillId="0" borderId="0" xfId="0" applyFont="1" applyBorder="1" applyAlignment="1">
      <alignment horizontal="right"/>
    </xf>
    <xf numFmtId="0" fontId="19" fillId="0" borderId="0" xfId="0" applyFont="1" applyAlignment="1">
      <alignment horizontal="center"/>
    </xf>
    <xf numFmtId="0" fontId="19" fillId="0" borderId="0" xfId="0" applyFont="1"/>
    <xf numFmtId="0" fontId="2" fillId="0" borderId="0" xfId="0" applyFont="1" applyAlignment="1">
      <alignment horizontal="right"/>
    </xf>
    <xf numFmtId="0" fontId="20" fillId="0" borderId="0" xfId="0" applyFont="1" applyAlignment="1">
      <alignment horizontal="right"/>
    </xf>
    <xf numFmtId="0" fontId="2" fillId="0" borderId="0" xfId="0" applyFont="1" applyBorder="1" applyAlignment="1"/>
    <xf numFmtId="0" fontId="3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3" fontId="4" fillId="0" borderId="6" xfId="0" applyNumberFormat="1" applyFont="1" applyBorder="1" applyAlignment="1">
      <alignment horizontal="center"/>
    </xf>
    <xf numFmtId="3" fontId="4" fillId="0" borderId="7" xfId="0" applyNumberFormat="1" applyFont="1" applyBorder="1" applyAlignment="1">
      <alignment horizontal="center"/>
    </xf>
    <xf numFmtId="3" fontId="4" fillId="0" borderId="9" xfId="0" applyNumberFormat="1" applyFont="1" applyBorder="1" applyAlignment="1">
      <alignment horizontal="center"/>
    </xf>
    <xf numFmtId="3" fontId="4" fillId="0" borderId="10" xfId="0" applyNumberFormat="1" applyFont="1" applyBorder="1" applyAlignment="1"/>
    <xf numFmtId="3" fontId="4" fillId="0" borderId="11" xfId="0" applyNumberFormat="1" applyFont="1" applyBorder="1" applyAlignment="1"/>
    <xf numFmtId="3" fontId="4" fillId="0" borderId="12" xfId="0" applyNumberFormat="1" applyFont="1" applyBorder="1" applyAlignment="1"/>
    <xf numFmtId="3" fontId="4" fillId="0" borderId="10" xfId="0" applyNumberFormat="1" applyFont="1" applyBorder="1" applyAlignment="1">
      <alignment horizontal="right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164" fontId="3" fillId="2" borderId="1" xfId="0" applyNumberFormat="1" applyFont="1" applyFill="1" applyBorder="1" applyAlignment="1">
      <alignment horizontal="right"/>
    </xf>
    <xf numFmtId="164" fontId="3" fillId="2" borderId="9" xfId="0" quotePrefix="1" applyNumberFormat="1" applyFont="1" applyFill="1" applyBorder="1" applyAlignment="1">
      <alignment horizontal="right"/>
    </xf>
    <xf numFmtId="3" fontId="4" fillId="0" borderId="1" xfId="0" applyNumberFormat="1" applyFont="1" applyBorder="1" applyAlignment="1">
      <alignment horizontal="right"/>
    </xf>
    <xf numFmtId="164" fontId="6" fillId="3" borderId="15" xfId="0" applyNumberFormat="1" applyFont="1" applyFill="1" applyBorder="1" applyAlignment="1">
      <alignment horizontal="right"/>
    </xf>
    <xf numFmtId="164" fontId="4" fillId="0" borderId="6" xfId="0" applyNumberFormat="1" applyFont="1" applyBorder="1" applyAlignment="1">
      <alignment horizontal="right"/>
    </xf>
    <xf numFmtId="164" fontId="4" fillId="0" borderId="7" xfId="0" applyNumberFormat="1" applyFont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164" fontId="4" fillId="0" borderId="9" xfId="0" applyNumberFormat="1" applyFont="1" applyBorder="1" applyAlignment="1">
      <alignment horizontal="right"/>
    </xf>
    <xf numFmtId="0" fontId="9" fillId="0" borderId="0" xfId="0" applyFont="1" applyAlignment="1"/>
    <xf numFmtId="3" fontId="4" fillId="0" borderId="1" xfId="0" applyNumberFormat="1" applyFont="1" applyBorder="1" applyAlignment="1"/>
    <xf numFmtId="3" fontId="4" fillId="0" borderId="9" xfId="0" quotePrefix="1" applyNumberFormat="1" applyFont="1" applyBorder="1" applyAlignment="1"/>
    <xf numFmtId="164" fontId="6" fillId="3" borderId="15" xfId="0" applyNumberFormat="1" applyFont="1" applyFill="1" applyBorder="1" applyAlignment="1"/>
    <xf numFmtId="3" fontId="4" fillId="0" borderId="1" xfId="0" applyNumberFormat="1" applyFont="1" applyBorder="1" applyAlignment="1">
      <alignment horizontal="center"/>
    </xf>
    <xf numFmtId="3" fontId="9" fillId="0" borderId="15" xfId="0" applyNumberFormat="1" applyFont="1" applyBorder="1" applyAlignment="1"/>
    <xf numFmtId="3" fontId="9" fillId="0" borderId="9" xfId="0" quotePrefix="1" applyNumberFormat="1" applyFont="1" applyBorder="1" applyAlignment="1"/>
    <xf numFmtId="3" fontId="9" fillId="0" borderId="13" xfId="0" quotePrefix="1" applyNumberFormat="1" applyFont="1" applyBorder="1" applyAlignment="1"/>
    <xf numFmtId="3" fontId="9" fillId="0" borderId="4" xfId="0" quotePrefix="1" applyNumberFormat="1" applyFont="1" applyBorder="1" applyAlignment="1"/>
    <xf numFmtId="164" fontId="4" fillId="0" borderId="6" xfId="0" applyNumberFormat="1" applyFont="1" applyBorder="1" applyAlignment="1"/>
    <xf numFmtId="164" fontId="4" fillId="0" borderId="7" xfId="0" applyNumberFormat="1" applyFont="1" applyBorder="1" applyAlignment="1"/>
    <xf numFmtId="164" fontId="4" fillId="0" borderId="1" xfId="0" applyNumberFormat="1" applyFont="1" applyBorder="1" applyAlignment="1"/>
    <xf numFmtId="164" fontId="4" fillId="0" borderId="9" xfId="0" applyNumberFormat="1" applyFont="1" applyBorder="1" applyAlignment="1"/>
    <xf numFmtId="3" fontId="3" fillId="0" borderId="1" xfId="0" applyNumberFormat="1" applyFont="1" applyBorder="1" applyAlignment="1"/>
    <xf numFmtId="3" fontId="4" fillId="0" borderId="9" xfId="0" quotePrefix="1" applyNumberFormat="1" applyFont="1" applyBorder="1" applyAlignment="1">
      <alignment horizontal="right"/>
    </xf>
    <xf numFmtId="3" fontId="9" fillId="0" borderId="9" xfId="0" quotePrefix="1" applyNumberFormat="1" applyFont="1" applyBorder="1" applyAlignment="1">
      <alignment horizontal="right"/>
    </xf>
    <xf numFmtId="3" fontId="3" fillId="0" borderId="1" xfId="0" applyNumberFormat="1" applyFont="1" applyBorder="1" applyAlignment="1">
      <alignment horizontal="right"/>
    </xf>
    <xf numFmtId="3" fontId="4" fillId="0" borderId="1" xfId="0" applyNumberFormat="1" applyFont="1" applyFill="1" applyBorder="1" applyAlignment="1">
      <alignment horizontal="right"/>
    </xf>
    <xf numFmtId="3" fontId="9" fillId="0" borderId="1" xfId="0" applyNumberFormat="1" applyFont="1" applyBorder="1" applyAlignment="1">
      <alignment horizontal="right"/>
    </xf>
    <xf numFmtId="164" fontId="4" fillId="0" borderId="9" xfId="0" quotePrefix="1" applyNumberFormat="1" applyFont="1" applyBorder="1" applyAlignment="1">
      <alignment horizontal="right"/>
    </xf>
    <xf numFmtId="3" fontId="4" fillId="0" borderId="13" xfId="0" quotePrefix="1" applyNumberFormat="1" applyFont="1" applyBorder="1" applyAlignment="1">
      <alignment horizontal="right"/>
    </xf>
    <xf numFmtId="3" fontId="4" fillId="0" borderId="4" xfId="0" quotePrefix="1" applyNumberFormat="1" applyFont="1" applyBorder="1" applyAlignment="1">
      <alignment horizontal="right"/>
    </xf>
    <xf numFmtId="3" fontId="3" fillId="0" borderId="9" xfId="0" quotePrefix="1" applyNumberFormat="1" applyFont="1" applyBorder="1" applyAlignment="1">
      <alignment horizontal="right"/>
    </xf>
    <xf numFmtId="164" fontId="6" fillId="3" borderId="6" xfId="0" applyNumberFormat="1" applyFont="1" applyFill="1" applyBorder="1" applyAlignment="1">
      <alignment horizontal="right"/>
    </xf>
    <xf numFmtId="164" fontId="6" fillId="3" borderId="7" xfId="0" applyNumberFormat="1" applyFont="1" applyFill="1" applyBorder="1" applyAlignment="1">
      <alignment horizontal="right"/>
    </xf>
    <xf numFmtId="164" fontId="6" fillId="3" borderId="1" xfId="0" applyNumberFormat="1" applyFont="1" applyFill="1" applyBorder="1" applyAlignment="1">
      <alignment horizontal="right"/>
    </xf>
    <xf numFmtId="164" fontId="6" fillId="3" borderId="9" xfId="0" applyNumberFormat="1" applyFont="1" applyFill="1" applyBorder="1" applyAlignment="1">
      <alignment horizontal="right"/>
    </xf>
    <xf numFmtId="0" fontId="2" fillId="0" borderId="13" xfId="0" applyFont="1" applyBorder="1" applyAlignment="1">
      <alignment horizontal="right"/>
    </xf>
    <xf numFmtId="0" fontId="3" fillId="2" borderId="16" xfId="0" applyFont="1" applyFill="1" applyBorder="1" applyAlignment="1">
      <alignment horizontal="left" vertical="top" wrapText="1"/>
    </xf>
    <xf numFmtId="0" fontId="3" fillId="2" borderId="13" xfId="0" applyFont="1" applyFill="1" applyBorder="1" applyAlignment="1">
      <alignment horizontal="left" wrapText="1"/>
    </xf>
    <xf numFmtId="0" fontId="4" fillId="2" borderId="13" xfId="0" applyFont="1" applyFill="1" applyBorder="1"/>
    <xf numFmtId="0" fontId="4" fillId="2" borderId="3" xfId="0" applyFont="1" applyFill="1" applyBorder="1"/>
    <xf numFmtId="0" fontId="4" fillId="2" borderId="4" xfId="0" applyFont="1" applyFill="1" applyBorder="1"/>
    <xf numFmtId="0" fontId="4" fillId="2" borderId="5" xfId="0" applyFont="1" applyFill="1" applyBorder="1"/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49" fontId="6" fillId="0" borderId="17" xfId="0" applyNumberFormat="1" applyFont="1" applyBorder="1" applyAlignment="1">
      <alignment vertical="center" wrapText="1"/>
    </xf>
    <xf numFmtId="0" fontId="1" fillId="0" borderId="18" xfId="0" applyFont="1" applyBorder="1" applyAlignment="1">
      <alignment vertical="center" wrapText="1"/>
    </xf>
    <xf numFmtId="164" fontId="4" fillId="0" borderId="19" xfId="0" applyNumberFormat="1" applyFont="1" applyBorder="1" applyAlignment="1">
      <alignment horizontal="right" vertical="center" wrapText="1"/>
    </xf>
    <xf numFmtId="164" fontId="4" fillId="0" borderId="20" xfId="0" applyNumberFormat="1" applyFont="1" applyBorder="1" applyAlignment="1">
      <alignment horizontal="right" vertical="center" wrapText="1"/>
    </xf>
    <xf numFmtId="164" fontId="4" fillId="0" borderId="21" xfId="0" applyNumberFormat="1" applyFont="1" applyBorder="1" applyAlignment="1">
      <alignment horizontal="right" vertical="center" wrapText="1"/>
    </xf>
    <xf numFmtId="49" fontId="6" fillId="0" borderId="22" xfId="0" applyNumberFormat="1" applyFont="1" applyBorder="1" applyAlignment="1">
      <alignment vertical="center" wrapText="1"/>
    </xf>
    <xf numFmtId="0" fontId="1" fillId="0" borderId="23" xfId="0" applyFont="1" applyBorder="1" applyAlignment="1">
      <alignment vertical="center" wrapText="1"/>
    </xf>
    <xf numFmtId="164" fontId="4" fillId="0" borderId="24" xfId="0" applyNumberFormat="1" applyFont="1" applyBorder="1" applyAlignment="1">
      <alignment horizontal="right" vertical="center" wrapText="1"/>
    </xf>
    <xf numFmtId="164" fontId="4" fillId="0" borderId="25" xfId="0" applyNumberFormat="1" applyFont="1" applyBorder="1" applyAlignment="1">
      <alignment horizontal="right" vertical="center" wrapText="1"/>
    </xf>
    <xf numFmtId="164" fontId="4" fillId="0" borderId="26" xfId="0" applyNumberFormat="1" applyFont="1" applyBorder="1" applyAlignment="1">
      <alignment horizontal="right" vertical="center" wrapText="1"/>
    </xf>
    <xf numFmtId="0" fontId="1" fillId="2" borderId="27" xfId="0" applyFont="1" applyFill="1" applyBorder="1" applyAlignment="1">
      <alignment vertical="center" wrapText="1"/>
    </xf>
    <xf numFmtId="3" fontId="6" fillId="2" borderId="28" xfId="0" applyNumberFormat="1" applyFont="1" applyFill="1" applyBorder="1" applyAlignment="1">
      <alignment horizontal="right" vertical="center" wrapText="1"/>
    </xf>
    <xf numFmtId="3" fontId="6" fillId="2" borderId="29" xfId="0" applyNumberFormat="1" applyFont="1" applyFill="1" applyBorder="1" applyAlignment="1">
      <alignment horizontal="right" vertical="center" wrapText="1"/>
    </xf>
    <xf numFmtId="3" fontId="6" fillId="2" borderId="30" xfId="0" applyNumberFormat="1" applyFont="1" applyFill="1" applyBorder="1" applyAlignment="1">
      <alignment horizontal="right" vertical="center" wrapText="1"/>
    </xf>
    <xf numFmtId="3" fontId="6" fillId="2" borderId="10" xfId="0" applyNumberFormat="1" applyFont="1" applyFill="1" applyBorder="1" applyAlignment="1">
      <alignment horizontal="right" vertical="center" wrapText="1"/>
    </xf>
    <xf numFmtId="3" fontId="6" fillId="2" borderId="11" xfId="0" applyNumberFormat="1" applyFont="1" applyFill="1" applyBorder="1" applyAlignment="1">
      <alignment horizontal="right" vertical="center" wrapText="1"/>
    </xf>
    <xf numFmtId="3" fontId="6" fillId="2" borderId="12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left" vertical="top" wrapText="1"/>
    </xf>
    <xf numFmtId="0" fontId="4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1" fillId="0" borderId="0" xfId="0" applyFont="1" applyBorder="1" applyAlignment="1">
      <alignment vertical="top"/>
    </xf>
    <xf numFmtId="0" fontId="10" fillId="0" borderId="0" xfId="0" applyFont="1" applyAlignment="1">
      <alignment vertical="top"/>
    </xf>
    <xf numFmtId="0" fontId="1" fillId="0" borderId="0" xfId="0" quotePrefix="1" applyFont="1" applyAlignment="1">
      <alignment vertical="top"/>
    </xf>
    <xf numFmtId="0" fontId="15" fillId="0" borderId="0" xfId="0" applyFont="1" applyAlignment="1">
      <alignment vertical="top"/>
    </xf>
    <xf numFmtId="0" fontId="18" fillId="0" borderId="0" xfId="0" applyFont="1" applyAlignment="1">
      <alignment vertical="top"/>
    </xf>
    <xf numFmtId="0" fontId="19" fillId="0" borderId="0" xfId="0" applyFont="1" applyAlignment="1">
      <alignment horizontal="center"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164" fontId="3" fillId="2" borderId="35" xfId="0" applyNumberFormat="1" applyFont="1" applyFill="1" applyBorder="1" applyAlignment="1">
      <alignment horizontal="right"/>
    </xf>
    <xf numFmtId="164" fontId="3" fillId="2" borderId="36" xfId="0" applyNumberFormat="1" applyFont="1" applyFill="1" applyBorder="1" applyAlignment="1">
      <alignment horizontal="right"/>
    </xf>
    <xf numFmtId="164" fontId="3" fillId="2" borderId="37" xfId="0" applyNumberFormat="1" applyFont="1" applyFill="1" applyBorder="1" applyAlignment="1">
      <alignment horizontal="right"/>
    </xf>
    <xf numFmtId="164" fontId="3" fillId="2" borderId="38" xfId="0" quotePrefix="1" applyNumberFormat="1" applyFont="1" applyFill="1" applyBorder="1" applyAlignment="1">
      <alignment horizontal="right"/>
    </xf>
    <xf numFmtId="0" fontId="1" fillId="0" borderId="39" xfId="0" applyFont="1" applyBorder="1" applyAlignment="1"/>
    <xf numFmtId="0" fontId="2" fillId="0" borderId="16" xfId="0" applyFont="1" applyBorder="1" applyAlignment="1">
      <alignment horizontal="right"/>
    </xf>
    <xf numFmtId="0" fontId="2" fillId="0" borderId="39" xfId="0" applyFont="1" applyBorder="1" applyAlignment="1">
      <alignment horizontal="right"/>
    </xf>
    <xf numFmtId="0" fontId="20" fillId="0" borderId="39" xfId="0" applyFont="1" applyBorder="1" applyAlignment="1">
      <alignment horizontal="right"/>
    </xf>
    <xf numFmtId="0" fontId="2" fillId="0" borderId="39" xfId="0" applyFont="1" applyBorder="1" applyAlignment="1"/>
    <xf numFmtId="0" fontId="3" fillId="0" borderId="32" xfId="0" applyFont="1" applyBorder="1" applyAlignment="1">
      <alignment horizontal="left" vertical="top" wrapText="1"/>
    </xf>
    <xf numFmtId="0" fontId="3" fillId="0" borderId="23" xfId="0" applyFont="1" applyBorder="1" applyAlignment="1">
      <alignment horizontal="left" vertical="top" wrapText="1"/>
    </xf>
    <xf numFmtId="0" fontId="3" fillId="0" borderId="33" xfId="0" applyFont="1" applyBorder="1" applyAlignment="1">
      <alignment horizontal="left" vertical="top" wrapText="1"/>
    </xf>
    <xf numFmtId="0" fontId="3" fillId="0" borderId="16" xfId="0" applyFont="1" applyBorder="1" applyAlignment="1">
      <alignment horizontal="center" vertical="top"/>
    </xf>
    <xf numFmtId="0" fontId="0" fillId="0" borderId="13" xfId="0" applyBorder="1" applyAlignment="1">
      <alignment horizontal="center" vertical="top"/>
    </xf>
    <xf numFmtId="0" fontId="0" fillId="0" borderId="31" xfId="0" applyBorder="1" applyAlignment="1">
      <alignment horizontal="center" vertical="top"/>
    </xf>
    <xf numFmtId="0" fontId="14" fillId="0" borderId="32" xfId="0" applyFont="1" applyBorder="1" applyAlignment="1">
      <alignment horizontal="left" vertical="top" wrapText="1"/>
    </xf>
    <xf numFmtId="0" fontId="14" fillId="0" borderId="23" xfId="0" applyFont="1" applyBorder="1" applyAlignment="1">
      <alignment horizontal="left" vertical="top" wrapText="1"/>
    </xf>
    <xf numFmtId="0" fontId="14" fillId="0" borderId="33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4" fillId="0" borderId="16" xfId="0" applyFont="1" applyBorder="1" applyAlignment="1">
      <alignment horizontal="center" vertical="top"/>
    </xf>
    <xf numFmtId="0" fontId="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16" xfId="0" applyFont="1" applyFill="1" applyBorder="1" applyAlignment="1">
      <alignment horizontal="center" vertical="top"/>
    </xf>
    <xf numFmtId="0" fontId="3" fillId="0" borderId="13" xfId="0" applyFont="1" applyFill="1" applyBorder="1" applyAlignment="1">
      <alignment horizontal="center" vertical="top"/>
    </xf>
    <xf numFmtId="0" fontId="3" fillId="0" borderId="31" xfId="0" applyFont="1" applyFill="1" applyBorder="1" applyAlignment="1">
      <alignment horizontal="center" vertical="top"/>
    </xf>
    <xf numFmtId="0" fontId="0" fillId="0" borderId="16" xfId="0" applyBorder="1" applyAlignment="1">
      <alignment horizontal="center" vertical="top"/>
    </xf>
    <xf numFmtId="0" fontId="0" fillId="0" borderId="40" xfId="0" applyBorder="1" applyAlignment="1">
      <alignment horizontal="center" vertical="top"/>
    </xf>
    <xf numFmtId="0" fontId="0" fillId="0" borderId="41" xfId="0" applyBorder="1" applyAlignment="1">
      <alignment horizontal="center" vertical="top"/>
    </xf>
    <xf numFmtId="0" fontId="0" fillId="0" borderId="42" xfId="0" applyBorder="1" applyAlignment="1">
      <alignment horizontal="center" vertical="top"/>
    </xf>
    <xf numFmtId="0" fontId="3" fillId="2" borderId="16" xfId="0" applyFont="1" applyFill="1" applyBorder="1" applyAlignment="1">
      <alignment horizontal="center" vertical="top"/>
    </xf>
    <xf numFmtId="0" fontId="3" fillId="2" borderId="13" xfId="0" applyFont="1" applyFill="1" applyBorder="1" applyAlignment="1">
      <alignment horizontal="center" vertical="top"/>
    </xf>
    <xf numFmtId="0" fontId="3" fillId="2" borderId="31" xfId="0" applyFont="1" applyFill="1" applyBorder="1" applyAlignment="1">
      <alignment horizontal="center" vertical="top"/>
    </xf>
    <xf numFmtId="49" fontId="6" fillId="2" borderId="34" xfId="0" applyNumberFormat="1" applyFont="1" applyFill="1" applyBorder="1" applyAlignment="1">
      <alignment horizontal="left" vertical="center" wrapText="1"/>
    </xf>
    <xf numFmtId="49" fontId="6" fillId="2" borderId="27" xfId="0" applyNumberFormat="1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21"/>
  <dimension ref="A1:V1176"/>
  <sheetViews>
    <sheetView showGridLines="0" zoomScaleNormal="100" zoomScaleSheetLayoutView="100" zoomScalePageLayoutView="50" workbookViewId="0"/>
  </sheetViews>
  <sheetFormatPr baseColWidth="10" defaultRowHeight="12.75" x14ac:dyDescent="0.2"/>
  <cols>
    <col min="1" max="1" width="9.5703125" style="21" customWidth="1"/>
    <col min="2" max="2" width="2.5703125" style="21" customWidth="1"/>
    <col min="3" max="3" width="2.42578125" style="21" customWidth="1"/>
    <col min="4" max="4" width="63.140625" style="21" customWidth="1"/>
    <col min="5" max="5" width="4.5703125" style="21" customWidth="1"/>
    <col min="6" max="13" width="12.7109375" style="46" customWidth="1"/>
    <col min="14" max="14" width="14.140625" style="46" bestFit="1" customWidth="1"/>
    <col min="15" max="15" width="15.28515625" style="46" bestFit="1" customWidth="1"/>
    <col min="16" max="16" width="14.7109375" style="46" bestFit="1" customWidth="1"/>
    <col min="17" max="17" width="11.42578125" style="20"/>
    <col min="18" max="16384" width="11.42578125" style="21"/>
  </cols>
  <sheetData>
    <row r="1" spans="1:17" s="4" customFormat="1" ht="16.5" thickBot="1" x14ac:dyDescent="0.3">
      <c r="A1" s="178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</row>
    <row r="2" spans="1:17" s="8" customFormat="1" ht="32.25" customHeight="1" x14ac:dyDescent="0.25">
      <c r="A2" s="5">
        <v>1</v>
      </c>
      <c r="B2" s="195" t="s">
        <v>0</v>
      </c>
      <c r="C2" s="196"/>
      <c r="D2" s="197"/>
      <c r="E2" s="6"/>
      <c r="F2" s="198" t="s">
        <v>1</v>
      </c>
      <c r="G2" s="199"/>
      <c r="H2" s="199"/>
      <c r="I2" s="199"/>
      <c r="J2" s="199"/>
      <c r="K2" s="199"/>
      <c r="L2" s="199"/>
      <c r="M2" s="199"/>
      <c r="N2" s="199"/>
      <c r="O2" s="199"/>
      <c r="P2" s="200"/>
      <c r="Q2" s="7"/>
    </row>
    <row r="3" spans="1:17" s="8" customFormat="1" ht="15.75" thickBot="1" x14ac:dyDescent="0.3">
      <c r="A3" s="174"/>
      <c r="B3" s="10"/>
      <c r="C3" s="10"/>
      <c r="D3" s="10"/>
      <c r="E3" s="9"/>
      <c r="F3" s="11" t="s">
        <v>2</v>
      </c>
      <c r="G3" s="12" t="s">
        <v>3</v>
      </c>
      <c r="H3" s="12" t="s">
        <v>4</v>
      </c>
      <c r="I3" s="12" t="s">
        <v>5</v>
      </c>
      <c r="J3" s="12" t="s">
        <v>6</v>
      </c>
      <c r="K3" s="12" t="s">
        <v>7</v>
      </c>
      <c r="L3" s="12" t="s">
        <v>8</v>
      </c>
      <c r="M3" s="12" t="s">
        <v>9</v>
      </c>
      <c r="N3" s="12" t="s">
        <v>962</v>
      </c>
      <c r="O3" s="12" t="s">
        <v>961</v>
      </c>
      <c r="P3" s="13" t="s">
        <v>963</v>
      </c>
      <c r="Q3" s="7"/>
    </row>
    <row r="4" spans="1:17" ht="15.75" x14ac:dyDescent="0.25">
      <c r="A4" s="61" t="s">
        <v>10</v>
      </c>
      <c r="B4" s="14">
        <f>ROW()</f>
        <v>4</v>
      </c>
      <c r="C4" s="15" t="s">
        <v>11</v>
      </c>
      <c r="D4" s="14"/>
      <c r="E4" s="14"/>
      <c r="F4" s="16">
        <f t="shared" ref="F4:P4" si="0">SUM(F5:F9)</f>
        <v>829287.57434232207</v>
      </c>
      <c r="G4" s="17">
        <f t="shared" si="0"/>
        <v>299122.24714980891</v>
      </c>
      <c r="H4" s="17">
        <f t="shared" si="0"/>
        <v>2090.7467760899895</v>
      </c>
      <c r="I4" s="17">
        <f t="shared" si="0"/>
        <v>1482.143511161232</v>
      </c>
      <c r="J4" s="17">
        <f t="shared" si="0"/>
        <v>14667.684705375661</v>
      </c>
      <c r="K4" s="17">
        <f t="shared" si="0"/>
        <v>102398.80123093782</v>
      </c>
      <c r="L4" s="17">
        <f t="shared" si="0"/>
        <v>2504.2701692243577</v>
      </c>
      <c r="M4" s="17">
        <f t="shared" si="0"/>
        <v>57.915453999999997</v>
      </c>
      <c r="N4" s="17">
        <f t="shared" si="0"/>
        <v>0</v>
      </c>
      <c r="O4" s="18">
        <f t="shared" si="0"/>
        <v>0</v>
      </c>
      <c r="P4" s="19">
        <f t="shared" si="0"/>
        <v>0</v>
      </c>
    </row>
    <row r="5" spans="1:17" ht="15.75" x14ac:dyDescent="0.25">
      <c r="A5" s="61" t="s">
        <v>12</v>
      </c>
      <c r="B5" s="14"/>
      <c r="C5" s="14"/>
      <c r="D5" s="14" t="s">
        <v>13</v>
      </c>
      <c r="E5" s="14"/>
      <c r="F5" s="22">
        <v>806335.04999999993</v>
      </c>
      <c r="G5" s="23">
        <v>222993.23</v>
      </c>
      <c r="H5" s="23">
        <v>847.11247198123692</v>
      </c>
      <c r="I5" s="23">
        <v>739.50851050196445</v>
      </c>
      <c r="J5" s="23">
        <v>7415.4863858715353</v>
      </c>
      <c r="K5" s="23">
        <v>70123.448432078905</v>
      </c>
      <c r="L5" s="23">
        <v>995.95514046582286</v>
      </c>
      <c r="M5" s="23"/>
      <c r="N5" s="23"/>
      <c r="O5" s="23"/>
      <c r="P5" s="24"/>
    </row>
    <row r="6" spans="1:17" ht="15.75" x14ac:dyDescent="0.25">
      <c r="A6" s="61" t="s">
        <v>14</v>
      </c>
      <c r="B6" s="14"/>
      <c r="C6" s="14"/>
      <c r="D6" s="14" t="s">
        <v>15</v>
      </c>
      <c r="E6" s="14"/>
      <c r="F6" s="22">
        <v>9313.3077240000002</v>
      </c>
      <c r="G6" s="23">
        <v>5994.5384439999998</v>
      </c>
      <c r="H6" s="23">
        <v>457.92693543851232</v>
      </c>
      <c r="I6" s="23">
        <v>52.661473972824247</v>
      </c>
      <c r="J6" s="23">
        <v>2600.7431722286456</v>
      </c>
      <c r="K6" s="23">
        <v>3689.5707953204655</v>
      </c>
      <c r="L6" s="23">
        <v>278.58539224299244</v>
      </c>
      <c r="M6" s="23">
        <v>44.728707999999997</v>
      </c>
      <c r="N6" s="23"/>
      <c r="O6" s="23"/>
      <c r="P6" s="24"/>
    </row>
    <row r="7" spans="1:17" ht="15.75" x14ac:dyDescent="0.25">
      <c r="A7" s="61" t="s">
        <v>16</v>
      </c>
      <c r="B7" s="14"/>
      <c r="C7" s="14"/>
      <c r="D7" s="14" t="s">
        <v>17</v>
      </c>
      <c r="E7" s="14"/>
      <c r="F7" s="22">
        <v>41.012127312059832</v>
      </c>
      <c r="G7" s="23">
        <v>123.31978141275786</v>
      </c>
      <c r="H7" s="23">
        <v>6.2749816871738444</v>
      </c>
      <c r="I7" s="23">
        <v>4.9104835579338584</v>
      </c>
      <c r="J7" s="23">
        <v>119.54660755962274</v>
      </c>
      <c r="K7" s="23">
        <v>64.887320484496243</v>
      </c>
      <c r="L7" s="23">
        <v>2.8310673236987567</v>
      </c>
      <c r="M7" s="23">
        <v>9.8367459999999998</v>
      </c>
      <c r="N7" s="23"/>
      <c r="O7" s="23"/>
      <c r="P7" s="24"/>
    </row>
    <row r="8" spans="1:17" ht="15.75" x14ac:dyDescent="0.25">
      <c r="A8" s="61" t="s">
        <v>18</v>
      </c>
      <c r="B8" s="14"/>
      <c r="C8" s="14"/>
      <c r="D8" s="14" t="s">
        <v>19</v>
      </c>
      <c r="E8" s="14"/>
      <c r="F8" s="22">
        <v>2329.8274194064747</v>
      </c>
      <c r="G8" s="23">
        <v>13284.761284604514</v>
      </c>
      <c r="H8" s="23">
        <v>633.66716452649109</v>
      </c>
      <c r="I8" s="23">
        <v>530.74347667870688</v>
      </c>
      <c r="J8" s="23">
        <v>2228.7033431514665</v>
      </c>
      <c r="K8" s="23">
        <v>26226.164012357498</v>
      </c>
      <c r="L8" s="23">
        <v>1208.2766227071818</v>
      </c>
      <c r="M8" s="23">
        <v>3.35</v>
      </c>
      <c r="N8" s="23"/>
      <c r="O8" s="23"/>
      <c r="P8" s="24"/>
    </row>
    <row r="9" spans="1:17" ht="15.75" x14ac:dyDescent="0.25">
      <c r="A9" s="61" t="s">
        <v>20</v>
      </c>
      <c r="B9" s="14"/>
      <c r="C9" s="14"/>
      <c r="D9" s="14" t="s">
        <v>21</v>
      </c>
      <c r="E9" s="14"/>
      <c r="F9" s="22">
        <v>11268.37707160366</v>
      </c>
      <c r="G9" s="23">
        <v>56726.397639791605</v>
      </c>
      <c r="H9" s="23">
        <v>145.76522245657537</v>
      </c>
      <c r="I9" s="23">
        <v>154.31956644980261</v>
      </c>
      <c r="J9" s="23">
        <v>2303.2051965643896</v>
      </c>
      <c r="K9" s="23">
        <v>2294.7306706964509</v>
      </c>
      <c r="L9" s="23">
        <v>18.621946484661912</v>
      </c>
      <c r="M9" s="23"/>
      <c r="N9" s="23"/>
      <c r="O9" s="23"/>
      <c r="P9" s="24"/>
    </row>
    <row r="10" spans="1:17" ht="15.75" x14ac:dyDescent="0.25">
      <c r="A10" s="61"/>
      <c r="B10" s="14"/>
      <c r="C10" s="14"/>
      <c r="D10" s="14"/>
      <c r="E10" s="14"/>
      <c r="F10" s="22"/>
      <c r="G10" s="23"/>
      <c r="H10" s="23"/>
      <c r="I10" s="23"/>
      <c r="J10" s="23"/>
      <c r="K10" s="23"/>
      <c r="L10" s="23"/>
      <c r="M10" s="23"/>
      <c r="N10" s="23"/>
      <c r="O10" s="23"/>
      <c r="P10" s="24"/>
    </row>
    <row r="11" spans="1:17" ht="15.75" x14ac:dyDescent="0.25">
      <c r="A11" s="61" t="s">
        <v>22</v>
      </c>
      <c r="B11" s="14"/>
      <c r="C11" s="15" t="s">
        <v>23</v>
      </c>
      <c r="D11" s="14"/>
      <c r="E11" s="14"/>
      <c r="F11" s="16">
        <f t="shared" ref="F11:P11" si="1">SUM(F12:F16)</f>
        <v>6.7464629999999994</v>
      </c>
      <c r="G11" s="17">
        <f t="shared" si="1"/>
        <v>29.743048000000002</v>
      </c>
      <c r="H11" s="17">
        <f t="shared" si="1"/>
        <v>2.379508</v>
      </c>
      <c r="I11" s="17">
        <f t="shared" si="1"/>
        <v>1.2888890000000002</v>
      </c>
      <c r="J11" s="17">
        <f t="shared" si="1"/>
        <v>36.487211000000002</v>
      </c>
      <c r="K11" s="17">
        <f t="shared" si="1"/>
        <v>12.975688</v>
      </c>
      <c r="L11" s="17">
        <f t="shared" si="1"/>
        <v>0.86525000000000007</v>
      </c>
      <c r="M11" s="17">
        <f t="shared" si="1"/>
        <v>3.643135</v>
      </c>
      <c r="N11" s="17">
        <f t="shared" si="1"/>
        <v>0</v>
      </c>
      <c r="O11" s="18">
        <f t="shared" si="1"/>
        <v>0</v>
      </c>
      <c r="P11" s="19">
        <f t="shared" si="1"/>
        <v>0</v>
      </c>
    </row>
    <row r="12" spans="1:17" ht="15.75" x14ac:dyDescent="0.25">
      <c r="A12" s="61" t="s">
        <v>24</v>
      </c>
      <c r="B12" s="14"/>
      <c r="C12" s="14"/>
      <c r="D12" s="14" t="s">
        <v>13</v>
      </c>
      <c r="E12" s="14"/>
      <c r="F12" s="22"/>
      <c r="G12" s="23"/>
      <c r="H12" s="23"/>
      <c r="I12" s="23"/>
      <c r="J12" s="23"/>
      <c r="K12" s="23"/>
      <c r="L12" s="23"/>
      <c r="M12" s="23"/>
      <c r="N12" s="23"/>
      <c r="O12" s="23"/>
      <c r="P12" s="24"/>
    </row>
    <row r="13" spans="1:17" ht="15.75" x14ac:dyDescent="0.25">
      <c r="A13" s="61" t="s">
        <v>25</v>
      </c>
      <c r="B13" s="14"/>
      <c r="C13" s="14"/>
      <c r="D13" s="14" t="s">
        <v>15</v>
      </c>
      <c r="E13" s="14"/>
      <c r="F13" s="22"/>
      <c r="G13" s="23"/>
      <c r="H13" s="23"/>
      <c r="I13" s="23"/>
      <c r="J13" s="23"/>
      <c r="K13" s="23"/>
      <c r="L13" s="23"/>
      <c r="M13" s="23"/>
      <c r="N13" s="23"/>
      <c r="O13" s="23"/>
      <c r="P13" s="24"/>
    </row>
    <row r="14" spans="1:17" ht="15.75" x14ac:dyDescent="0.25">
      <c r="A14" s="61" t="s">
        <v>26</v>
      </c>
      <c r="B14" s="14"/>
      <c r="C14" s="14"/>
      <c r="D14" s="14" t="s">
        <v>17</v>
      </c>
      <c r="E14" s="14"/>
      <c r="F14" s="22">
        <v>6.7464629999999994</v>
      </c>
      <c r="G14" s="23">
        <v>29.743048000000002</v>
      </c>
      <c r="H14" s="23">
        <v>2.379508</v>
      </c>
      <c r="I14" s="23">
        <v>1.2888890000000002</v>
      </c>
      <c r="J14" s="23">
        <v>36.487211000000002</v>
      </c>
      <c r="K14" s="23">
        <v>12.975688</v>
      </c>
      <c r="L14" s="23">
        <v>0.86525000000000007</v>
      </c>
      <c r="M14" s="23">
        <v>3.643135</v>
      </c>
      <c r="N14" s="23"/>
      <c r="O14" s="23"/>
      <c r="P14" s="24"/>
    </row>
    <row r="15" spans="1:17" ht="15.75" x14ac:dyDescent="0.25">
      <c r="A15" s="61" t="s">
        <v>27</v>
      </c>
      <c r="B15" s="14"/>
      <c r="C15" s="14"/>
      <c r="D15" s="14" t="s">
        <v>19</v>
      </c>
      <c r="E15" s="14"/>
      <c r="F15" s="22"/>
      <c r="G15" s="23"/>
      <c r="H15" s="23"/>
      <c r="I15" s="23"/>
      <c r="J15" s="23"/>
      <c r="K15" s="23"/>
      <c r="L15" s="23"/>
      <c r="M15" s="23"/>
      <c r="N15" s="23"/>
      <c r="O15" s="23"/>
      <c r="P15" s="24"/>
    </row>
    <row r="16" spans="1:17" ht="15.75" x14ac:dyDescent="0.25">
      <c r="A16" s="61" t="s">
        <v>28</v>
      </c>
      <c r="B16" s="14"/>
      <c r="C16" s="14"/>
      <c r="D16" s="14" t="s">
        <v>21</v>
      </c>
      <c r="E16" s="14"/>
      <c r="F16" s="22"/>
      <c r="G16" s="23"/>
      <c r="H16" s="23"/>
      <c r="I16" s="23"/>
      <c r="J16" s="23"/>
      <c r="K16" s="23"/>
      <c r="L16" s="23"/>
      <c r="M16" s="23"/>
      <c r="N16" s="23"/>
      <c r="O16" s="23"/>
      <c r="P16" s="24"/>
    </row>
    <row r="17" spans="1:16" ht="15.75" x14ac:dyDescent="0.25">
      <c r="A17" s="61"/>
      <c r="B17" s="14"/>
      <c r="C17" s="14"/>
      <c r="D17" s="14"/>
      <c r="E17" s="14"/>
      <c r="F17" s="22"/>
      <c r="G17" s="23"/>
      <c r="H17" s="23"/>
      <c r="I17" s="23"/>
      <c r="J17" s="23"/>
      <c r="K17" s="23"/>
      <c r="L17" s="23"/>
      <c r="M17" s="23"/>
      <c r="N17" s="23"/>
      <c r="O17" s="23"/>
      <c r="P17" s="24"/>
    </row>
    <row r="18" spans="1:16" ht="15.75" x14ac:dyDescent="0.25">
      <c r="A18" s="61" t="s">
        <v>29</v>
      </c>
      <c r="B18" s="14"/>
      <c r="C18" s="15" t="s">
        <v>30</v>
      </c>
      <c r="D18" s="14"/>
      <c r="E18" s="14"/>
      <c r="F18" s="16">
        <f t="shared" ref="F18:P18" si="2">SUM(F19:F24)</f>
        <v>64039.714999999997</v>
      </c>
      <c r="G18" s="17">
        <f t="shared" si="2"/>
        <v>19677.886143520544</v>
      </c>
      <c r="H18" s="17">
        <f t="shared" si="2"/>
        <v>415.52161373630179</v>
      </c>
      <c r="I18" s="17">
        <f t="shared" si="2"/>
        <v>335.44139014702552</v>
      </c>
      <c r="J18" s="17">
        <f t="shared" si="2"/>
        <v>1480.444804894373</v>
      </c>
      <c r="K18" s="17">
        <f t="shared" si="2"/>
        <v>12025.166782122684</v>
      </c>
      <c r="L18" s="17">
        <f t="shared" si="2"/>
        <v>49.780977563123209</v>
      </c>
      <c r="M18" s="17">
        <f t="shared" si="2"/>
        <v>0</v>
      </c>
      <c r="N18" s="17">
        <f t="shared" si="2"/>
        <v>0</v>
      </c>
      <c r="O18" s="18">
        <f t="shared" si="2"/>
        <v>0</v>
      </c>
      <c r="P18" s="19">
        <f t="shared" si="2"/>
        <v>0</v>
      </c>
    </row>
    <row r="19" spans="1:16" ht="15.75" x14ac:dyDescent="0.25">
      <c r="A19" s="61" t="s">
        <v>31</v>
      </c>
      <c r="B19" s="14"/>
      <c r="C19" s="14"/>
      <c r="D19" s="14" t="s">
        <v>13</v>
      </c>
      <c r="E19" s="14"/>
      <c r="F19" s="22">
        <v>2914.7</v>
      </c>
      <c r="G19" s="23">
        <v>435.66136303735118</v>
      </c>
      <c r="H19" s="23">
        <v>7.4164007404591104</v>
      </c>
      <c r="I19" s="23">
        <v>9.127729517715494</v>
      </c>
      <c r="J19" s="23">
        <v>20.586301910155239</v>
      </c>
      <c r="K19" s="23">
        <v>243.37602707689541</v>
      </c>
      <c r="L19" s="23">
        <v>0.91277296136083197</v>
      </c>
      <c r="M19" s="23"/>
      <c r="N19" s="23"/>
      <c r="O19" s="23"/>
      <c r="P19" s="24"/>
    </row>
    <row r="20" spans="1:16" ht="15.75" x14ac:dyDescent="0.25">
      <c r="A20" s="61" t="s">
        <v>32</v>
      </c>
      <c r="B20" s="14"/>
      <c r="C20" s="14"/>
      <c r="D20" s="14" t="s">
        <v>15</v>
      </c>
      <c r="E20" s="14"/>
      <c r="F20" s="22">
        <v>15315.873</v>
      </c>
      <c r="G20" s="23">
        <v>3933.2256604500153</v>
      </c>
      <c r="H20" s="23">
        <v>79.850241230803348</v>
      </c>
      <c r="I20" s="23">
        <v>66.855430657076568</v>
      </c>
      <c r="J20" s="23">
        <v>265.97037250170484</v>
      </c>
      <c r="K20" s="23">
        <v>2225.0321594886691</v>
      </c>
      <c r="L20" s="23">
        <v>6.6855687346180792</v>
      </c>
      <c r="M20" s="23"/>
      <c r="N20" s="23"/>
      <c r="O20" s="23"/>
      <c r="P20" s="24"/>
    </row>
    <row r="21" spans="1:16" ht="15.75" x14ac:dyDescent="0.25">
      <c r="A21" s="61" t="s">
        <v>33</v>
      </c>
      <c r="B21" s="14"/>
      <c r="C21" s="14"/>
      <c r="D21" s="14" t="s">
        <v>17</v>
      </c>
      <c r="E21" s="14"/>
      <c r="F21" s="22">
        <v>1094.1369999999999</v>
      </c>
      <c r="G21" s="23">
        <v>392.62299999999999</v>
      </c>
      <c r="H21" s="23">
        <v>8.191139347493916</v>
      </c>
      <c r="I21" s="23">
        <v>7.0322629365192171</v>
      </c>
      <c r="J21" s="23">
        <v>40.599305539945071</v>
      </c>
      <c r="K21" s="23">
        <v>236.30756363947827</v>
      </c>
      <c r="L21" s="23">
        <v>0.70322628990764446</v>
      </c>
      <c r="M21" s="23"/>
      <c r="N21" s="23"/>
      <c r="O21" s="23"/>
      <c r="P21" s="24"/>
    </row>
    <row r="22" spans="1:16" ht="15.75" x14ac:dyDescent="0.25">
      <c r="A22" s="61" t="s">
        <v>34</v>
      </c>
      <c r="B22" s="14"/>
      <c r="C22" s="14"/>
      <c r="D22" s="14" t="s">
        <v>19</v>
      </c>
      <c r="E22" s="14"/>
      <c r="F22" s="22">
        <v>942.101</v>
      </c>
      <c r="G22" s="23">
        <v>4003.9351897496581</v>
      </c>
      <c r="H22" s="23">
        <v>55.953487082301621</v>
      </c>
      <c r="I22" s="23">
        <v>42.029808070986405</v>
      </c>
      <c r="J22" s="23">
        <v>167.02151194886375</v>
      </c>
      <c r="K22" s="23">
        <v>2167.0690510946251</v>
      </c>
      <c r="L22" s="23">
        <v>4.9380245650970389</v>
      </c>
      <c r="M22" s="23"/>
      <c r="N22" s="23"/>
      <c r="O22" s="23"/>
      <c r="P22" s="24"/>
    </row>
    <row r="23" spans="1:16" ht="15.75" x14ac:dyDescent="0.25">
      <c r="A23" s="61" t="s">
        <v>35</v>
      </c>
      <c r="B23" s="14"/>
      <c r="C23" s="14"/>
      <c r="D23" s="14" t="s">
        <v>21</v>
      </c>
      <c r="E23" s="14"/>
      <c r="F23" s="22"/>
      <c r="G23" s="23"/>
      <c r="H23" s="23"/>
      <c r="I23" s="23"/>
      <c r="J23" s="23"/>
      <c r="K23" s="23"/>
      <c r="L23" s="23"/>
      <c r="M23" s="23"/>
      <c r="N23" s="23"/>
      <c r="O23" s="23"/>
      <c r="P23" s="24"/>
    </row>
    <row r="24" spans="1:16" ht="15.75" x14ac:dyDescent="0.25">
      <c r="A24" s="61" t="s">
        <v>36</v>
      </c>
      <c r="B24" s="14"/>
      <c r="C24" s="14"/>
      <c r="D24" s="14" t="s">
        <v>37</v>
      </c>
      <c r="E24" s="14"/>
      <c r="F24" s="22">
        <v>43772.903999999995</v>
      </c>
      <c r="G24" s="23">
        <v>10912.440930283519</v>
      </c>
      <c r="H24" s="23">
        <v>264.11034533524378</v>
      </c>
      <c r="I24" s="23">
        <v>210.39615896472782</v>
      </c>
      <c r="J24" s="23">
        <v>986.26731299370408</v>
      </c>
      <c r="K24" s="23">
        <v>7153.3819808230164</v>
      </c>
      <c r="L24" s="23">
        <v>36.541385012139614</v>
      </c>
      <c r="M24" s="23"/>
      <c r="N24" s="23"/>
      <c r="O24" s="23"/>
      <c r="P24" s="24"/>
    </row>
    <row r="25" spans="1:16" ht="15.75" x14ac:dyDescent="0.25">
      <c r="A25" s="61"/>
      <c r="B25" s="14"/>
      <c r="C25" s="14"/>
      <c r="D25" s="14"/>
      <c r="E25" s="14"/>
      <c r="F25" s="22"/>
      <c r="G25" s="23"/>
      <c r="H25" s="23"/>
      <c r="I25" s="23"/>
      <c r="J25" s="23"/>
      <c r="K25" s="23"/>
      <c r="L25" s="23"/>
      <c r="M25" s="23"/>
      <c r="N25" s="23"/>
      <c r="O25" s="23"/>
      <c r="P25" s="24"/>
    </row>
    <row r="26" spans="1:16" ht="15.75" x14ac:dyDescent="0.25">
      <c r="A26" s="61" t="s">
        <v>38</v>
      </c>
      <c r="B26" s="14"/>
      <c r="C26" s="15" t="s">
        <v>39</v>
      </c>
      <c r="D26" s="14"/>
      <c r="E26" s="14"/>
      <c r="F26" s="16">
        <f t="shared" ref="F26:P26" si="3">SUM(F27:F33)</f>
        <v>2024.986265</v>
      </c>
      <c r="G26" s="17">
        <f t="shared" si="3"/>
        <v>3593.9617670544367</v>
      </c>
      <c r="H26" s="17">
        <f t="shared" si="3"/>
        <v>221.81888059724159</v>
      </c>
      <c r="I26" s="17">
        <f t="shared" si="3"/>
        <v>11.019029</v>
      </c>
      <c r="J26" s="17">
        <f t="shared" si="3"/>
        <v>3447.5206343525333</v>
      </c>
      <c r="K26" s="17">
        <f t="shared" si="3"/>
        <v>859.02232400000003</v>
      </c>
      <c r="L26" s="17">
        <f t="shared" si="3"/>
        <v>1.1019038000000001</v>
      </c>
      <c r="M26" s="17">
        <f t="shared" si="3"/>
        <v>97.264556195547542</v>
      </c>
      <c r="N26" s="17">
        <f t="shared" si="3"/>
        <v>0</v>
      </c>
      <c r="O26" s="18">
        <f t="shared" si="3"/>
        <v>0</v>
      </c>
      <c r="P26" s="19">
        <f t="shared" si="3"/>
        <v>0</v>
      </c>
    </row>
    <row r="27" spans="1:16" ht="15.75" x14ac:dyDescent="0.25">
      <c r="A27" s="61" t="s">
        <v>40</v>
      </c>
      <c r="B27" s="14"/>
      <c r="C27" s="14"/>
      <c r="D27" s="14" t="s">
        <v>13</v>
      </c>
      <c r="E27" s="14"/>
      <c r="F27" s="22"/>
      <c r="G27" s="23"/>
      <c r="H27" s="23"/>
      <c r="I27" s="23"/>
      <c r="J27" s="23"/>
      <c r="K27" s="23"/>
      <c r="L27" s="23"/>
      <c r="M27" s="23"/>
      <c r="N27" s="23"/>
      <c r="O27" s="23"/>
      <c r="P27" s="24"/>
    </row>
    <row r="28" spans="1:16" ht="15.75" x14ac:dyDescent="0.25">
      <c r="A28" s="61" t="s">
        <v>41</v>
      </c>
      <c r="B28" s="14"/>
      <c r="C28" s="14"/>
      <c r="D28" s="14" t="s">
        <v>42</v>
      </c>
      <c r="E28" s="14"/>
      <c r="F28" s="22"/>
      <c r="G28" s="23"/>
      <c r="H28" s="23"/>
      <c r="I28" s="23"/>
      <c r="J28" s="23"/>
      <c r="K28" s="23"/>
      <c r="L28" s="23"/>
      <c r="M28" s="23"/>
      <c r="N28" s="23"/>
      <c r="O28" s="23"/>
      <c r="P28" s="24"/>
    </row>
    <row r="29" spans="1:16" ht="15.75" x14ac:dyDescent="0.25">
      <c r="A29" s="61" t="s">
        <v>43</v>
      </c>
      <c r="B29" s="14"/>
      <c r="C29" s="14"/>
      <c r="D29" s="14" t="s">
        <v>17</v>
      </c>
      <c r="E29" s="14"/>
      <c r="F29" s="22"/>
      <c r="G29" s="23"/>
      <c r="H29" s="23"/>
      <c r="I29" s="23"/>
      <c r="J29" s="23"/>
      <c r="K29" s="23"/>
      <c r="L29" s="23"/>
      <c r="M29" s="23"/>
      <c r="N29" s="23"/>
      <c r="O29" s="23"/>
      <c r="P29" s="24"/>
    </row>
    <row r="30" spans="1:16" ht="15.75" x14ac:dyDescent="0.25">
      <c r="A30" s="61" t="s">
        <v>44</v>
      </c>
      <c r="B30" s="14"/>
      <c r="C30" s="14"/>
      <c r="D30" s="14" t="s">
        <v>19</v>
      </c>
      <c r="E30" s="14"/>
      <c r="F30" s="22"/>
      <c r="G30" s="23"/>
      <c r="H30" s="23"/>
      <c r="I30" s="23"/>
      <c r="J30" s="23"/>
      <c r="K30" s="23"/>
      <c r="L30" s="23"/>
      <c r="M30" s="23"/>
      <c r="N30" s="23"/>
      <c r="O30" s="23"/>
      <c r="P30" s="24"/>
    </row>
    <row r="31" spans="1:16" ht="15.75" x14ac:dyDescent="0.25">
      <c r="A31" s="61" t="s">
        <v>45</v>
      </c>
      <c r="B31" s="14"/>
      <c r="C31" s="14"/>
      <c r="D31" s="14" t="s">
        <v>21</v>
      </c>
      <c r="E31" s="14"/>
      <c r="F31" s="22"/>
      <c r="G31" s="23"/>
      <c r="H31" s="23"/>
      <c r="I31" s="23"/>
      <c r="J31" s="23"/>
      <c r="K31" s="23"/>
      <c r="L31" s="23"/>
      <c r="M31" s="23"/>
      <c r="N31" s="23"/>
      <c r="O31" s="23"/>
      <c r="P31" s="24"/>
    </row>
    <row r="32" spans="1:16" ht="15.75" x14ac:dyDescent="0.25">
      <c r="A32" s="61" t="s">
        <v>46</v>
      </c>
      <c r="B32" s="14"/>
      <c r="C32" s="14"/>
      <c r="D32" s="14" t="s">
        <v>47</v>
      </c>
      <c r="E32" s="14"/>
      <c r="F32" s="22">
        <v>2024.986265</v>
      </c>
      <c r="G32" s="23">
        <v>3593.9617670544367</v>
      </c>
      <c r="H32" s="23">
        <v>221.81888059724159</v>
      </c>
      <c r="I32" s="23">
        <v>11.019029</v>
      </c>
      <c r="J32" s="23">
        <v>3447.5206343525333</v>
      </c>
      <c r="K32" s="23">
        <v>859.02232400000003</v>
      </c>
      <c r="L32" s="23">
        <v>1.1019038000000001</v>
      </c>
      <c r="M32" s="23">
        <v>97.264556195547542</v>
      </c>
      <c r="N32" s="23"/>
      <c r="O32" s="23"/>
      <c r="P32" s="24"/>
    </row>
    <row r="33" spans="1:17" ht="15.75" x14ac:dyDescent="0.25">
      <c r="A33" s="61" t="s">
        <v>48</v>
      </c>
      <c r="B33" s="14"/>
      <c r="C33" s="14"/>
      <c r="D33" s="14" t="s">
        <v>49</v>
      </c>
      <c r="E33" s="14"/>
      <c r="F33" s="22"/>
      <c r="G33" s="23"/>
      <c r="H33" s="23"/>
      <c r="I33" s="23"/>
      <c r="J33" s="23"/>
      <c r="K33" s="23"/>
      <c r="L33" s="23"/>
      <c r="M33" s="23"/>
      <c r="N33" s="23"/>
      <c r="O33" s="23"/>
      <c r="P33" s="24"/>
    </row>
    <row r="34" spans="1:17" ht="15.75" x14ac:dyDescent="0.25">
      <c r="A34" s="61"/>
      <c r="B34" s="14"/>
      <c r="C34" s="14"/>
      <c r="D34" s="14"/>
      <c r="E34" s="14"/>
      <c r="F34" s="22"/>
      <c r="G34" s="23"/>
      <c r="H34" s="23"/>
      <c r="I34" s="23"/>
      <c r="J34" s="23"/>
      <c r="K34" s="23"/>
      <c r="L34" s="23"/>
      <c r="M34" s="23"/>
      <c r="N34" s="23"/>
      <c r="O34" s="23"/>
      <c r="P34" s="24"/>
    </row>
    <row r="35" spans="1:17" ht="15.75" x14ac:dyDescent="0.25">
      <c r="A35" s="61" t="s">
        <v>50</v>
      </c>
      <c r="B35" s="14"/>
      <c r="C35" s="15" t="s">
        <v>51</v>
      </c>
      <c r="D35" s="14"/>
      <c r="E35" s="14"/>
      <c r="F35" s="16">
        <f t="shared" ref="F35:P35" si="4">SUM(F36:F41)</f>
        <v>23.052482746313121</v>
      </c>
      <c r="G35" s="17">
        <f t="shared" si="4"/>
        <v>4001.2834167179963</v>
      </c>
      <c r="H35" s="17">
        <f t="shared" si="4"/>
        <v>1103.6512426204297</v>
      </c>
      <c r="I35" s="17">
        <f t="shared" si="4"/>
        <v>6750.5181296585624</v>
      </c>
      <c r="J35" s="17">
        <f t="shared" si="4"/>
        <v>1752.0515538197756</v>
      </c>
      <c r="K35" s="17">
        <f t="shared" si="4"/>
        <v>3834.4308325435472</v>
      </c>
      <c r="L35" s="17">
        <f t="shared" si="4"/>
        <v>36.851187379949359</v>
      </c>
      <c r="M35" s="17">
        <f t="shared" si="4"/>
        <v>0</v>
      </c>
      <c r="N35" s="17">
        <f t="shared" si="4"/>
        <v>0</v>
      </c>
      <c r="O35" s="18">
        <f t="shared" si="4"/>
        <v>0</v>
      </c>
      <c r="P35" s="19">
        <f t="shared" si="4"/>
        <v>0</v>
      </c>
    </row>
    <row r="36" spans="1:17" ht="15.75" x14ac:dyDescent="0.25">
      <c r="A36" s="61" t="s">
        <v>52</v>
      </c>
      <c r="B36" s="14"/>
      <c r="C36" s="14"/>
      <c r="D36" s="14" t="s">
        <v>13</v>
      </c>
      <c r="E36" s="14"/>
      <c r="F36" s="22"/>
      <c r="G36" s="23"/>
      <c r="H36" s="23"/>
      <c r="I36" s="23"/>
      <c r="J36" s="23"/>
      <c r="K36" s="23"/>
      <c r="L36" s="23"/>
      <c r="M36" s="23"/>
      <c r="N36" s="23"/>
      <c r="O36" s="23"/>
      <c r="P36" s="24"/>
    </row>
    <row r="37" spans="1:17" ht="15.75" x14ac:dyDescent="0.25">
      <c r="A37" s="61" t="s">
        <v>53</v>
      </c>
      <c r="B37" s="14"/>
      <c r="C37" s="14"/>
      <c r="D37" s="14" t="s">
        <v>15</v>
      </c>
      <c r="E37" s="14"/>
      <c r="F37" s="22"/>
      <c r="G37" s="23"/>
      <c r="H37" s="23"/>
      <c r="I37" s="23"/>
      <c r="J37" s="23"/>
      <c r="K37" s="23"/>
      <c r="L37" s="23"/>
      <c r="M37" s="23"/>
      <c r="N37" s="23"/>
      <c r="O37" s="23"/>
      <c r="P37" s="24"/>
    </row>
    <row r="38" spans="1:17" ht="15.75" x14ac:dyDescent="0.25">
      <c r="A38" s="61" t="s">
        <v>54</v>
      </c>
      <c r="B38" s="14"/>
      <c r="C38" s="14"/>
      <c r="D38" s="14" t="s">
        <v>17</v>
      </c>
      <c r="E38" s="14"/>
      <c r="F38" s="22">
        <v>15.471605161462122</v>
      </c>
      <c r="G38" s="23">
        <v>1338.0564538498436</v>
      </c>
      <c r="H38" s="23">
        <v>67.058977743051159</v>
      </c>
      <c r="I38" s="23">
        <v>33.470927871517219</v>
      </c>
      <c r="J38" s="23">
        <v>1008.4222161401688</v>
      </c>
      <c r="K38" s="23">
        <v>1879.3643543662604</v>
      </c>
      <c r="L38" s="23">
        <v>33.365524871517223</v>
      </c>
      <c r="M38" s="23"/>
      <c r="N38" s="23"/>
      <c r="O38" s="23"/>
      <c r="P38" s="24"/>
    </row>
    <row r="39" spans="1:17" ht="15.75" x14ac:dyDescent="0.25">
      <c r="A39" s="61" t="s">
        <v>55</v>
      </c>
      <c r="B39" s="14"/>
      <c r="C39" s="14"/>
      <c r="D39" s="14" t="s">
        <v>19</v>
      </c>
      <c r="E39" s="14"/>
      <c r="F39" s="22"/>
      <c r="G39" s="23">
        <v>1020.051599</v>
      </c>
      <c r="H39" s="23">
        <v>34.001722999999991</v>
      </c>
      <c r="I39" s="23">
        <v>21.251081000000003</v>
      </c>
      <c r="J39" s="23">
        <v>102.00515900000002</v>
      </c>
      <c r="K39" s="23">
        <v>1195.5514799686089</v>
      </c>
      <c r="L39" s="23">
        <v>2.1251065000000002</v>
      </c>
      <c r="M39" s="23"/>
      <c r="N39" s="23"/>
      <c r="O39" s="23"/>
      <c r="P39" s="24"/>
    </row>
    <row r="40" spans="1:17" ht="15.75" x14ac:dyDescent="0.25">
      <c r="A40" s="61" t="s">
        <v>56</v>
      </c>
      <c r="B40" s="14"/>
      <c r="C40" s="14"/>
      <c r="D40" s="14" t="s">
        <v>21</v>
      </c>
      <c r="E40" s="14"/>
      <c r="F40" s="22">
        <v>7.1663999000497212</v>
      </c>
      <c r="G40" s="23">
        <v>1530.4557609997726</v>
      </c>
      <c r="H40" s="23">
        <v>998.74868299881894</v>
      </c>
      <c r="I40" s="23">
        <v>6693.5233569970123</v>
      </c>
      <c r="J40" s="23">
        <v>630.18950400004428</v>
      </c>
      <c r="K40" s="23">
        <v>632.08332808382966</v>
      </c>
      <c r="L40" s="23">
        <v>1.1319162006105599</v>
      </c>
      <c r="M40" s="23"/>
      <c r="N40" s="23"/>
      <c r="O40" s="23"/>
      <c r="P40" s="24"/>
    </row>
    <row r="41" spans="1:17" ht="15.75" x14ac:dyDescent="0.25">
      <c r="A41" s="61" t="s">
        <v>57</v>
      </c>
      <c r="B41" s="14"/>
      <c r="C41" s="14"/>
      <c r="D41" s="14" t="s">
        <v>58</v>
      </c>
      <c r="E41" s="14"/>
      <c r="F41" s="22">
        <v>0.41447768480127617</v>
      </c>
      <c r="G41" s="23">
        <v>112.71960286838033</v>
      </c>
      <c r="H41" s="23">
        <v>3.8418588785595253</v>
      </c>
      <c r="I41" s="23">
        <v>2.2727637900322222</v>
      </c>
      <c r="J41" s="23">
        <v>11.434674679562377</v>
      </c>
      <c r="K41" s="23">
        <v>127.43167012484868</v>
      </c>
      <c r="L41" s="23">
        <v>0.22863980782157012</v>
      </c>
      <c r="M41" s="23"/>
      <c r="N41" s="23"/>
      <c r="O41" s="23"/>
      <c r="P41" s="24"/>
    </row>
    <row r="42" spans="1:17" ht="15.75" x14ac:dyDescent="0.25">
      <c r="A42" s="61"/>
      <c r="B42" s="14"/>
      <c r="C42" s="14"/>
      <c r="D42" s="14"/>
      <c r="E42" s="14"/>
      <c r="F42" s="22"/>
      <c r="G42" s="23"/>
      <c r="H42" s="23"/>
      <c r="I42" s="23"/>
      <c r="J42" s="23"/>
      <c r="K42" s="23"/>
      <c r="L42" s="23"/>
      <c r="M42" s="23"/>
      <c r="N42" s="23"/>
      <c r="O42" s="23"/>
      <c r="P42" s="24"/>
    </row>
    <row r="43" spans="1:17" ht="19.5" thickBot="1" x14ac:dyDescent="0.35">
      <c r="A43" s="61"/>
      <c r="B43" s="25" t="s">
        <v>59</v>
      </c>
      <c r="C43" s="14"/>
      <c r="D43" s="25"/>
      <c r="E43" s="14"/>
      <c r="F43" s="26">
        <f>SUM(F35,F26,F18,F11,F4)</f>
        <v>895382.07455306838</v>
      </c>
      <c r="G43" s="27">
        <f t="shared" ref="G43:P43" si="5">SUM(G35,G26,G18,G11,G4)</f>
        <v>326425.12152510189</v>
      </c>
      <c r="H43" s="27">
        <f t="shared" si="5"/>
        <v>3834.1180210439625</v>
      </c>
      <c r="I43" s="27">
        <f t="shared" si="5"/>
        <v>8580.4109489668208</v>
      </c>
      <c r="J43" s="27">
        <f t="shared" si="5"/>
        <v>21384.188909442342</v>
      </c>
      <c r="K43" s="27">
        <f t="shared" si="5"/>
        <v>119130.39685760405</v>
      </c>
      <c r="L43" s="27">
        <f t="shared" si="5"/>
        <v>2592.8694879674304</v>
      </c>
      <c r="M43" s="27">
        <f t="shared" si="5"/>
        <v>158.82314519554754</v>
      </c>
      <c r="N43" s="27">
        <f t="shared" si="5"/>
        <v>0</v>
      </c>
      <c r="O43" s="27">
        <f t="shared" si="5"/>
        <v>0</v>
      </c>
      <c r="P43" s="28">
        <f t="shared" si="5"/>
        <v>0</v>
      </c>
      <c r="Q43" s="29"/>
    </row>
    <row r="44" spans="1:17" x14ac:dyDescent="0.2">
      <c r="A44" s="175"/>
      <c r="B44" s="30"/>
      <c r="C44" s="30"/>
      <c r="D44" s="30"/>
      <c r="E44" s="30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</row>
    <row r="45" spans="1:17" ht="13.5" thickBot="1" x14ac:dyDescent="0.25">
      <c r="A45" s="175"/>
      <c r="B45" s="30"/>
      <c r="C45" s="30"/>
      <c r="D45" s="30"/>
      <c r="E45" s="30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</row>
    <row r="46" spans="1:17" s="8" customFormat="1" ht="29.25" customHeight="1" x14ac:dyDescent="0.25">
      <c r="A46" s="5">
        <v>2</v>
      </c>
      <c r="B46" s="195" t="s">
        <v>60</v>
      </c>
      <c r="C46" s="196"/>
      <c r="D46" s="197"/>
      <c r="E46" s="32"/>
      <c r="F46" s="198" t="str">
        <f>F$2</f>
        <v>ACIDIFICADORES, PRECURSORES DE OZONO Y GASES DE EFECTO INVERNADERO</v>
      </c>
      <c r="G46" s="199"/>
      <c r="H46" s="199"/>
      <c r="I46" s="199"/>
      <c r="J46" s="199"/>
      <c r="K46" s="199"/>
      <c r="L46" s="199"/>
      <c r="M46" s="199"/>
      <c r="N46" s="199"/>
      <c r="O46" s="199"/>
      <c r="P46" s="200"/>
      <c r="Q46" s="7"/>
    </row>
    <row r="47" spans="1:17" s="8" customFormat="1" ht="15.75" thickBot="1" x14ac:dyDescent="0.3">
      <c r="A47" s="174"/>
      <c r="B47" s="32"/>
      <c r="C47" s="32"/>
      <c r="D47" s="32"/>
      <c r="E47" s="9"/>
      <c r="F47" s="11" t="str">
        <f t="shared" ref="F47:P47" si="6">F$3</f>
        <v>SOx (t)</v>
      </c>
      <c r="G47" s="12" t="str">
        <f t="shared" si="6"/>
        <v>NOx (t)</v>
      </c>
      <c r="H47" s="12" t="str">
        <f t="shared" si="6"/>
        <v>COVNM (t)</v>
      </c>
      <c r="I47" s="12" t="str">
        <f t="shared" si="6"/>
        <v>CH4 (t)</v>
      </c>
      <c r="J47" s="12" t="str">
        <f t="shared" si="6"/>
        <v>CO (t)</v>
      </c>
      <c r="K47" s="12" t="str">
        <f t="shared" si="6"/>
        <v>CO2 (kt)</v>
      </c>
      <c r="L47" s="12" t="str">
        <f t="shared" si="6"/>
        <v>N2O (t)</v>
      </c>
      <c r="M47" s="12" t="str">
        <f t="shared" si="6"/>
        <v>NH3 (t)</v>
      </c>
      <c r="N47" s="12" t="str">
        <f t="shared" si="6"/>
        <v>SF6 (t CO2eq)</v>
      </c>
      <c r="O47" s="12" t="str">
        <f t="shared" si="6"/>
        <v>HFC (t CO2eq)</v>
      </c>
      <c r="P47" s="13" t="str">
        <f t="shared" si="6"/>
        <v>PFC (t CO2eq)</v>
      </c>
      <c r="Q47" s="7"/>
    </row>
    <row r="48" spans="1:17" ht="15.75" x14ac:dyDescent="0.25">
      <c r="A48" s="61" t="s">
        <v>61</v>
      </c>
      <c r="B48" s="14"/>
      <c r="C48" s="15" t="s">
        <v>62</v>
      </c>
      <c r="D48" s="14"/>
      <c r="E48" s="33"/>
      <c r="F48" s="16">
        <f t="shared" ref="F48:P48" si="7">SUM(F49:F54)</f>
        <v>10500.994090606478</v>
      </c>
      <c r="G48" s="17">
        <f t="shared" si="7"/>
        <v>12427.804347571035</v>
      </c>
      <c r="H48" s="17">
        <f t="shared" si="7"/>
        <v>1605.8914484686577</v>
      </c>
      <c r="I48" s="17">
        <f t="shared" si="7"/>
        <v>4604.9756158974033</v>
      </c>
      <c r="J48" s="17">
        <f t="shared" si="7"/>
        <v>7914.1477635692354</v>
      </c>
      <c r="K48" s="17">
        <f t="shared" si="7"/>
        <v>11534.445448011544</v>
      </c>
      <c r="L48" s="17">
        <f t="shared" si="7"/>
        <v>63.175729199871327</v>
      </c>
      <c r="M48" s="17">
        <f t="shared" si="7"/>
        <v>116.401999</v>
      </c>
      <c r="N48" s="17">
        <f t="shared" si="7"/>
        <v>0</v>
      </c>
      <c r="O48" s="18">
        <f t="shared" si="7"/>
        <v>0</v>
      </c>
      <c r="P48" s="19">
        <f t="shared" si="7"/>
        <v>0</v>
      </c>
    </row>
    <row r="49" spans="1:16" ht="15.75" x14ac:dyDescent="0.25">
      <c r="A49" s="61" t="s">
        <v>63</v>
      </c>
      <c r="B49" s="14"/>
      <c r="C49" s="14"/>
      <c r="D49" s="14" t="s">
        <v>13</v>
      </c>
      <c r="E49" s="33"/>
      <c r="F49" s="22"/>
      <c r="G49" s="23"/>
      <c r="H49" s="23"/>
      <c r="I49" s="23"/>
      <c r="J49" s="23"/>
      <c r="K49" s="23"/>
      <c r="L49" s="23"/>
      <c r="M49" s="23"/>
      <c r="N49" s="23"/>
      <c r="O49" s="23"/>
      <c r="P49" s="24"/>
    </row>
    <row r="50" spans="1:16" ht="15.75" x14ac:dyDescent="0.25">
      <c r="A50" s="61" t="s">
        <v>64</v>
      </c>
      <c r="B50" s="14"/>
      <c r="C50" s="14"/>
      <c r="D50" s="14" t="s">
        <v>15</v>
      </c>
      <c r="E50" s="33"/>
      <c r="F50" s="22"/>
      <c r="G50" s="23"/>
      <c r="H50" s="23"/>
      <c r="I50" s="23"/>
      <c r="J50" s="23"/>
      <c r="K50" s="23"/>
      <c r="L50" s="23"/>
      <c r="M50" s="23"/>
      <c r="N50" s="23"/>
      <c r="O50" s="23"/>
      <c r="P50" s="24"/>
    </row>
    <row r="51" spans="1:16" ht="15.75" x14ac:dyDescent="0.25">
      <c r="A51" s="61" t="s">
        <v>65</v>
      </c>
      <c r="B51" s="14"/>
      <c r="C51" s="14"/>
      <c r="D51" s="14" t="s">
        <v>17</v>
      </c>
      <c r="E51" s="33"/>
      <c r="F51" s="22">
        <v>10476.615304000003</v>
      </c>
      <c r="G51" s="23">
        <v>11081.296383999999</v>
      </c>
      <c r="H51" s="23">
        <v>1055.5570230000001</v>
      </c>
      <c r="I51" s="23">
        <v>2100.2481360000002</v>
      </c>
      <c r="J51" s="23">
        <v>7522.4354110000004</v>
      </c>
      <c r="K51" s="23">
        <v>10721.888821</v>
      </c>
      <c r="L51" s="23">
        <v>61.547541000000017</v>
      </c>
      <c r="M51" s="23">
        <v>116.401999</v>
      </c>
      <c r="N51" s="23"/>
      <c r="O51" s="23"/>
      <c r="P51" s="24"/>
    </row>
    <row r="52" spans="1:16" ht="15.75" x14ac:dyDescent="0.25">
      <c r="A52" s="61" t="s">
        <v>66</v>
      </c>
      <c r="B52" s="14"/>
      <c r="C52" s="14"/>
      <c r="D52" s="14" t="s">
        <v>67</v>
      </c>
      <c r="E52" s="33"/>
      <c r="F52" s="22">
        <v>15.219367</v>
      </c>
      <c r="G52" s="23">
        <v>402.91635899999994</v>
      </c>
      <c r="H52" s="23">
        <v>12.798869000000003</v>
      </c>
      <c r="I52" s="23">
        <v>42.301148000000012</v>
      </c>
      <c r="J52" s="23">
        <v>38.899665000000013</v>
      </c>
      <c r="K52" s="23">
        <v>466.84940899999992</v>
      </c>
      <c r="L52" s="23">
        <v>0.94370999999999994</v>
      </c>
      <c r="M52" s="23"/>
      <c r="N52" s="23"/>
      <c r="O52" s="23"/>
      <c r="P52" s="24"/>
    </row>
    <row r="53" spans="1:16" ht="15.75" x14ac:dyDescent="0.25">
      <c r="A53" s="61" t="s">
        <v>68</v>
      </c>
      <c r="B53" s="14"/>
      <c r="C53" s="14"/>
      <c r="D53" s="14" t="s">
        <v>21</v>
      </c>
      <c r="E53" s="33"/>
      <c r="F53" s="22">
        <v>9.1594196064764297</v>
      </c>
      <c r="G53" s="23">
        <v>943.5916045710353</v>
      </c>
      <c r="H53" s="23">
        <v>537.53555646865766</v>
      </c>
      <c r="I53" s="23">
        <v>2462.4263318974026</v>
      </c>
      <c r="J53" s="23">
        <v>352.81268756923521</v>
      </c>
      <c r="K53" s="23">
        <v>345.70721801154355</v>
      </c>
      <c r="L53" s="23">
        <v>0.68447819987130409</v>
      </c>
      <c r="M53" s="23"/>
      <c r="N53" s="23"/>
      <c r="O53" s="23"/>
      <c r="P53" s="24"/>
    </row>
    <row r="54" spans="1:16" ht="15.75" x14ac:dyDescent="0.25">
      <c r="A54" s="61" t="s">
        <v>69</v>
      </c>
      <c r="B54" s="14"/>
      <c r="C54" s="14"/>
      <c r="D54" s="14" t="s">
        <v>70</v>
      </c>
      <c r="E54" s="33"/>
      <c r="F54" s="22"/>
      <c r="G54" s="23"/>
      <c r="H54" s="23"/>
      <c r="I54" s="23"/>
      <c r="J54" s="23"/>
      <c r="K54" s="23"/>
      <c r="L54" s="23"/>
      <c r="M54" s="23"/>
      <c r="N54" s="23"/>
      <c r="O54" s="23"/>
      <c r="P54" s="24"/>
    </row>
    <row r="55" spans="1:16" ht="15.75" x14ac:dyDescent="0.25">
      <c r="A55" s="61"/>
      <c r="B55" s="14"/>
      <c r="C55" s="14"/>
      <c r="D55" s="14"/>
      <c r="E55" s="33"/>
      <c r="F55" s="22"/>
      <c r="G55" s="23"/>
      <c r="H55" s="23"/>
      <c r="I55" s="23"/>
      <c r="J55" s="23"/>
      <c r="K55" s="23"/>
      <c r="L55" s="23"/>
      <c r="M55" s="23"/>
      <c r="N55" s="23"/>
      <c r="O55" s="23"/>
      <c r="P55" s="24"/>
    </row>
    <row r="56" spans="1:16" ht="15.75" x14ac:dyDescent="0.25">
      <c r="A56" s="61" t="s">
        <v>71</v>
      </c>
      <c r="B56" s="14"/>
      <c r="C56" s="15" t="s">
        <v>72</v>
      </c>
      <c r="D56" s="14"/>
      <c r="E56" s="33"/>
      <c r="F56" s="16">
        <f t="shared" ref="F56:P56" si="8">SUM(F57:F61)</f>
        <v>16767.549105999995</v>
      </c>
      <c r="G56" s="17">
        <f t="shared" si="8"/>
        <v>22921.211451999996</v>
      </c>
      <c r="H56" s="17">
        <f t="shared" si="8"/>
        <v>42643.72862699999</v>
      </c>
      <c r="I56" s="17">
        <f t="shared" si="8"/>
        <v>30318.124473999997</v>
      </c>
      <c r="J56" s="17">
        <f t="shared" si="8"/>
        <v>368229.55020399997</v>
      </c>
      <c r="K56" s="17">
        <f t="shared" si="8"/>
        <v>20505.165645999998</v>
      </c>
      <c r="L56" s="17">
        <f t="shared" si="8"/>
        <v>429.47465899999997</v>
      </c>
      <c r="M56" s="17">
        <f t="shared" si="8"/>
        <v>5374.3273500000005</v>
      </c>
      <c r="N56" s="17">
        <f t="shared" si="8"/>
        <v>0</v>
      </c>
      <c r="O56" s="18">
        <f t="shared" si="8"/>
        <v>0</v>
      </c>
      <c r="P56" s="19">
        <f t="shared" si="8"/>
        <v>0</v>
      </c>
    </row>
    <row r="57" spans="1:16" ht="15.75" x14ac:dyDescent="0.25">
      <c r="A57" s="61" t="s">
        <v>73</v>
      </c>
      <c r="B57" s="14"/>
      <c r="C57" s="14"/>
      <c r="D57" s="14" t="s">
        <v>74</v>
      </c>
      <c r="E57" s="33"/>
      <c r="F57" s="34"/>
      <c r="G57" s="35"/>
      <c r="H57" s="35"/>
      <c r="I57" s="35"/>
      <c r="J57" s="35"/>
      <c r="K57" s="35"/>
      <c r="L57" s="35"/>
      <c r="M57" s="35"/>
      <c r="N57" s="35"/>
      <c r="O57" s="35"/>
      <c r="P57" s="36"/>
    </row>
    <row r="58" spans="1:16" ht="15.75" x14ac:dyDescent="0.25">
      <c r="A58" s="61" t="s">
        <v>75</v>
      </c>
      <c r="B58" s="14"/>
      <c r="C58" s="14"/>
      <c r="D58" s="14" t="s">
        <v>17</v>
      </c>
      <c r="E58" s="33"/>
      <c r="F58" s="22">
        <v>16106.522712999995</v>
      </c>
      <c r="G58" s="23">
        <v>19580.685903999998</v>
      </c>
      <c r="H58" s="23">
        <v>9386.5790559999987</v>
      </c>
      <c r="I58" s="23">
        <v>12290.132280000002</v>
      </c>
      <c r="J58" s="23">
        <v>127856.32078900002</v>
      </c>
      <c r="K58" s="23">
        <v>20505.165645999998</v>
      </c>
      <c r="L58" s="23">
        <v>189.10141199999998</v>
      </c>
      <c r="M58" s="23">
        <v>1510.0620100000006</v>
      </c>
      <c r="N58" s="23"/>
      <c r="O58" s="23"/>
      <c r="P58" s="24"/>
    </row>
    <row r="59" spans="1:16" ht="15.75" x14ac:dyDescent="0.25">
      <c r="A59" s="61" t="s">
        <v>76</v>
      </c>
      <c r="B59" s="14"/>
      <c r="C59" s="14"/>
      <c r="D59" s="14" t="s">
        <v>19</v>
      </c>
      <c r="E59" s="33"/>
      <c r="F59" s="22"/>
      <c r="G59" s="23"/>
      <c r="H59" s="23"/>
      <c r="I59" s="23"/>
      <c r="J59" s="23"/>
      <c r="K59" s="23"/>
      <c r="L59" s="23"/>
      <c r="M59" s="23"/>
      <c r="N59" s="23"/>
      <c r="O59" s="23"/>
      <c r="P59" s="24"/>
    </row>
    <row r="60" spans="1:16" ht="15.75" x14ac:dyDescent="0.25">
      <c r="A60" s="61" t="s">
        <v>77</v>
      </c>
      <c r="B60" s="14"/>
      <c r="C60" s="14"/>
      <c r="D60" s="14" t="s">
        <v>21</v>
      </c>
      <c r="E60" s="33"/>
      <c r="F60" s="22"/>
      <c r="G60" s="23"/>
      <c r="H60" s="23"/>
      <c r="I60" s="23"/>
      <c r="J60" s="23"/>
      <c r="K60" s="23"/>
      <c r="L60" s="23"/>
      <c r="M60" s="23"/>
      <c r="N60" s="23"/>
      <c r="O60" s="23"/>
      <c r="P60" s="24"/>
    </row>
    <row r="61" spans="1:16" ht="15.75" x14ac:dyDescent="0.25">
      <c r="A61" s="61" t="s">
        <v>78</v>
      </c>
      <c r="B61" s="14"/>
      <c r="C61" s="14"/>
      <c r="D61" s="14" t="s">
        <v>79</v>
      </c>
      <c r="E61" s="33"/>
      <c r="F61" s="22">
        <v>661.02639299999998</v>
      </c>
      <c r="G61" s="23">
        <v>3340.5255479999996</v>
      </c>
      <c r="H61" s="23">
        <v>33257.149570999994</v>
      </c>
      <c r="I61" s="23">
        <v>18027.992193999995</v>
      </c>
      <c r="J61" s="23">
        <v>240373.22941499995</v>
      </c>
      <c r="K61" s="23"/>
      <c r="L61" s="23">
        <v>240.37324699999996</v>
      </c>
      <c r="M61" s="23">
        <v>3864.2653399999999</v>
      </c>
      <c r="N61" s="23"/>
      <c r="O61" s="23"/>
      <c r="P61" s="24"/>
    </row>
    <row r="62" spans="1:16" ht="15.75" x14ac:dyDescent="0.25">
      <c r="A62" s="61"/>
      <c r="B62" s="14"/>
      <c r="C62" s="14"/>
      <c r="D62" s="14"/>
      <c r="E62" s="33"/>
      <c r="F62" s="22"/>
      <c r="G62" s="23"/>
      <c r="H62" s="23"/>
      <c r="I62" s="23"/>
      <c r="J62" s="23"/>
      <c r="K62" s="23"/>
      <c r="L62" s="23"/>
      <c r="M62" s="23"/>
      <c r="N62" s="23"/>
      <c r="O62" s="23"/>
      <c r="P62" s="24"/>
    </row>
    <row r="63" spans="1:16" ht="15.75" x14ac:dyDescent="0.25">
      <c r="A63" s="61" t="s">
        <v>80</v>
      </c>
      <c r="B63" s="14"/>
      <c r="C63" s="15" t="s">
        <v>81</v>
      </c>
      <c r="D63" s="14"/>
      <c r="E63" s="33"/>
      <c r="F63" s="16">
        <f t="shared" ref="F63:P63" si="9">SUM(F64:F68)</f>
        <v>1144.2720809999998</v>
      </c>
      <c r="G63" s="17">
        <f t="shared" si="9"/>
        <v>17719.805879</v>
      </c>
      <c r="H63" s="17">
        <f t="shared" si="9"/>
        <v>1053.6683980000003</v>
      </c>
      <c r="I63" s="17">
        <f t="shared" si="9"/>
        <v>511.41707699999989</v>
      </c>
      <c r="J63" s="17">
        <f t="shared" si="9"/>
        <v>3230.7523880000003</v>
      </c>
      <c r="K63" s="17">
        <f t="shared" si="9"/>
        <v>2430.9770020000001</v>
      </c>
      <c r="L63" s="17">
        <f t="shared" si="9"/>
        <v>16.019995999999999</v>
      </c>
      <c r="M63" s="17">
        <f t="shared" si="9"/>
        <v>28.342000000000002</v>
      </c>
      <c r="N63" s="17">
        <f t="shared" si="9"/>
        <v>0</v>
      </c>
      <c r="O63" s="18">
        <f t="shared" si="9"/>
        <v>0</v>
      </c>
      <c r="P63" s="19">
        <f t="shared" si="9"/>
        <v>0</v>
      </c>
    </row>
    <row r="64" spans="1:16" ht="15.75" x14ac:dyDescent="0.25">
      <c r="A64" s="61" t="s">
        <v>82</v>
      </c>
      <c r="B64" s="14"/>
      <c r="C64" s="14"/>
      <c r="D64" s="14" t="s">
        <v>74</v>
      </c>
      <c r="E64" s="33"/>
      <c r="F64" s="22"/>
      <c r="G64" s="23"/>
      <c r="H64" s="23"/>
      <c r="I64" s="23"/>
      <c r="J64" s="23"/>
      <c r="K64" s="23"/>
      <c r="L64" s="23"/>
      <c r="M64" s="23"/>
      <c r="N64" s="23"/>
      <c r="O64" s="23"/>
      <c r="P64" s="24"/>
    </row>
    <row r="65" spans="1:17" ht="15.75" x14ac:dyDescent="0.25">
      <c r="A65" s="61" t="s">
        <v>83</v>
      </c>
      <c r="B65" s="14"/>
      <c r="C65" s="14"/>
      <c r="D65" s="14" t="s">
        <v>17</v>
      </c>
      <c r="E65" s="33"/>
      <c r="F65" s="22">
        <v>289.08743799999996</v>
      </c>
      <c r="G65" s="23">
        <v>936.8073760000002</v>
      </c>
      <c r="H65" s="23">
        <v>162.851067</v>
      </c>
      <c r="I65" s="23">
        <v>333.25361399999991</v>
      </c>
      <c r="J65" s="23">
        <v>914.6273299999998</v>
      </c>
      <c r="K65" s="23">
        <v>1110.7857119999999</v>
      </c>
      <c r="L65" s="23">
        <v>5.3301839999999991</v>
      </c>
      <c r="M65" s="23">
        <v>28.342000000000002</v>
      </c>
      <c r="N65" s="23"/>
      <c r="O65" s="23"/>
      <c r="P65" s="24"/>
    </row>
    <row r="66" spans="1:17" ht="15.75" x14ac:dyDescent="0.25">
      <c r="A66" s="61" t="s">
        <v>84</v>
      </c>
      <c r="B66" s="14"/>
      <c r="C66" s="14"/>
      <c r="D66" s="14" t="s">
        <v>67</v>
      </c>
      <c r="E66" s="33"/>
      <c r="F66" s="22"/>
      <c r="G66" s="23"/>
      <c r="H66" s="23"/>
      <c r="I66" s="23"/>
      <c r="J66" s="23"/>
      <c r="K66" s="23"/>
      <c r="L66" s="23"/>
      <c r="M66" s="23"/>
      <c r="N66" s="23"/>
      <c r="O66" s="23"/>
      <c r="P66" s="24"/>
    </row>
    <row r="67" spans="1:17" ht="15.75" x14ac:dyDescent="0.25">
      <c r="A67" s="61" t="s">
        <v>85</v>
      </c>
      <c r="B67" s="14"/>
      <c r="C67" s="14"/>
      <c r="D67" s="14" t="s">
        <v>21</v>
      </c>
      <c r="E67" s="33"/>
      <c r="F67" s="22">
        <v>855.18464299999994</v>
      </c>
      <c r="G67" s="23">
        <v>16782.998502999999</v>
      </c>
      <c r="H67" s="23">
        <v>890.81733100000019</v>
      </c>
      <c r="I67" s="23">
        <v>178.16346299999998</v>
      </c>
      <c r="J67" s="23">
        <v>2316.1250580000005</v>
      </c>
      <c r="K67" s="23">
        <v>1320.1912900000002</v>
      </c>
      <c r="L67" s="23">
        <v>10.689812</v>
      </c>
      <c r="M67" s="23"/>
      <c r="N67" s="23"/>
      <c r="O67" s="23"/>
      <c r="P67" s="24"/>
    </row>
    <row r="68" spans="1:17" ht="15.75" x14ac:dyDescent="0.25">
      <c r="A68" s="61" t="s">
        <v>86</v>
      </c>
      <c r="B68" s="14"/>
      <c r="C68" s="14"/>
      <c r="D68" s="14" t="s">
        <v>70</v>
      </c>
      <c r="E68" s="33"/>
      <c r="F68" s="22"/>
      <c r="G68" s="23"/>
      <c r="H68" s="23"/>
      <c r="I68" s="23"/>
      <c r="J68" s="23"/>
      <c r="K68" s="23"/>
      <c r="L68" s="23"/>
      <c r="M68" s="23"/>
      <c r="N68" s="23"/>
      <c r="O68" s="23"/>
      <c r="P68" s="24"/>
    </row>
    <row r="69" spans="1:17" ht="15.75" x14ac:dyDescent="0.25">
      <c r="A69" s="61"/>
      <c r="B69" s="14"/>
      <c r="C69" s="14"/>
      <c r="D69" s="14"/>
      <c r="E69" s="33"/>
      <c r="F69" s="22"/>
      <c r="G69" s="23"/>
      <c r="H69" s="23"/>
      <c r="I69" s="23"/>
      <c r="J69" s="23"/>
      <c r="K69" s="23"/>
      <c r="L69" s="23"/>
      <c r="M69" s="23"/>
      <c r="N69" s="23"/>
      <c r="O69" s="23"/>
      <c r="P69" s="24"/>
    </row>
    <row r="70" spans="1:17" ht="19.5" thickBot="1" x14ac:dyDescent="0.35">
      <c r="A70" s="61"/>
      <c r="B70" s="25" t="s">
        <v>87</v>
      </c>
      <c r="C70" s="14"/>
      <c r="D70" s="14"/>
      <c r="E70" s="33"/>
      <c r="F70" s="26">
        <f>SUM(F63,F56,F48)</f>
        <v>28412.815277606474</v>
      </c>
      <c r="G70" s="27">
        <f t="shared" ref="G70:P70" si="10">SUM(G63,G56,G48)</f>
        <v>53068.821678571032</v>
      </c>
      <c r="H70" s="27">
        <f t="shared" si="10"/>
        <v>45303.288473468652</v>
      </c>
      <c r="I70" s="27">
        <f t="shared" si="10"/>
        <v>35434.5171668974</v>
      </c>
      <c r="J70" s="27">
        <f t="shared" si="10"/>
        <v>379374.45035556925</v>
      </c>
      <c r="K70" s="27">
        <f t="shared" si="10"/>
        <v>34470.588096011539</v>
      </c>
      <c r="L70" s="27">
        <f t="shared" si="10"/>
        <v>508.67038419987131</v>
      </c>
      <c r="M70" s="27">
        <f t="shared" si="10"/>
        <v>5519.0713489999998</v>
      </c>
      <c r="N70" s="27">
        <f t="shared" si="10"/>
        <v>0</v>
      </c>
      <c r="O70" s="27">
        <f t="shared" si="10"/>
        <v>0</v>
      </c>
      <c r="P70" s="28">
        <f t="shared" si="10"/>
        <v>0</v>
      </c>
      <c r="Q70" s="29"/>
    </row>
    <row r="71" spans="1:17" ht="15.75" x14ac:dyDescent="0.25">
      <c r="A71" s="61"/>
      <c r="B71" s="14"/>
      <c r="C71" s="14"/>
      <c r="D71" s="14"/>
      <c r="E71" s="33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7" ht="16.5" thickBot="1" x14ac:dyDescent="0.3">
      <c r="A72" s="61"/>
      <c r="B72" s="14"/>
      <c r="C72" s="14"/>
      <c r="D72" s="14"/>
      <c r="E72" s="33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7" ht="28.5" customHeight="1" x14ac:dyDescent="0.25">
      <c r="A73" s="5">
        <v>3</v>
      </c>
      <c r="B73" s="195" t="s">
        <v>88</v>
      </c>
      <c r="C73" s="196"/>
      <c r="D73" s="197"/>
      <c r="E73" s="6"/>
      <c r="F73" s="198" t="str">
        <f>F$2</f>
        <v>ACIDIFICADORES, PRECURSORES DE OZONO Y GASES DE EFECTO INVERNADERO</v>
      </c>
      <c r="G73" s="199"/>
      <c r="H73" s="199"/>
      <c r="I73" s="199"/>
      <c r="J73" s="199"/>
      <c r="K73" s="199"/>
      <c r="L73" s="199"/>
      <c r="M73" s="199"/>
      <c r="N73" s="199"/>
      <c r="O73" s="199"/>
      <c r="P73" s="200"/>
    </row>
    <row r="74" spans="1:17" ht="15.75" thickBot="1" x14ac:dyDescent="0.3">
      <c r="A74" s="174"/>
      <c r="B74" s="32"/>
      <c r="C74" s="32"/>
      <c r="D74" s="32"/>
      <c r="E74" s="9"/>
      <c r="F74" s="11" t="str">
        <f t="shared" ref="F74:P74" si="11">F$3</f>
        <v>SOx (t)</v>
      </c>
      <c r="G74" s="12" t="str">
        <f t="shared" si="11"/>
        <v>NOx (t)</v>
      </c>
      <c r="H74" s="12" t="str">
        <f t="shared" si="11"/>
        <v>COVNM (t)</v>
      </c>
      <c r="I74" s="12" t="str">
        <f t="shared" si="11"/>
        <v>CH4 (t)</v>
      </c>
      <c r="J74" s="12" t="str">
        <f t="shared" si="11"/>
        <v>CO (t)</v>
      </c>
      <c r="K74" s="12" t="str">
        <f t="shared" si="11"/>
        <v>CO2 (kt)</v>
      </c>
      <c r="L74" s="12" t="str">
        <f t="shared" si="11"/>
        <v>N2O (t)</v>
      </c>
      <c r="M74" s="12" t="str">
        <f t="shared" si="11"/>
        <v>NH3 (t)</v>
      </c>
      <c r="N74" s="12" t="str">
        <f t="shared" si="11"/>
        <v>SF6 (t CO2eq)</v>
      </c>
      <c r="O74" s="12" t="str">
        <f t="shared" si="11"/>
        <v>HFC (t CO2eq)</v>
      </c>
      <c r="P74" s="13" t="str">
        <f t="shared" si="11"/>
        <v>PFC (t CO2eq)</v>
      </c>
    </row>
    <row r="75" spans="1:17" ht="31.5" customHeight="1" x14ac:dyDescent="0.25">
      <c r="A75" s="61" t="s">
        <v>89</v>
      </c>
      <c r="B75" s="14"/>
      <c r="C75" s="204" t="s">
        <v>90</v>
      </c>
      <c r="D75" s="204"/>
      <c r="E75" s="33"/>
      <c r="F75" s="16">
        <f t="shared" ref="F75:P75" si="12">SUM(F76:F81)</f>
        <v>31082.369753442963</v>
      </c>
      <c r="G75" s="17">
        <f t="shared" si="12"/>
        <v>43793.76297841355</v>
      </c>
      <c r="H75" s="17">
        <f t="shared" si="12"/>
        <v>19980.511034891897</v>
      </c>
      <c r="I75" s="17">
        <f t="shared" si="12"/>
        <v>32513.64377572119</v>
      </c>
      <c r="J75" s="17">
        <f t="shared" si="12"/>
        <v>41522.689556391815</v>
      </c>
      <c r="K75" s="17">
        <f t="shared" si="12"/>
        <v>26626.035472729011</v>
      </c>
      <c r="L75" s="17">
        <f t="shared" si="12"/>
        <v>447.53850473007964</v>
      </c>
      <c r="M75" s="17">
        <f t="shared" si="12"/>
        <v>1703.7375920084103</v>
      </c>
      <c r="N75" s="17">
        <f t="shared" si="12"/>
        <v>0</v>
      </c>
      <c r="O75" s="18">
        <f t="shared" si="12"/>
        <v>0</v>
      </c>
      <c r="P75" s="19">
        <f t="shared" si="12"/>
        <v>0</v>
      </c>
    </row>
    <row r="76" spans="1:17" ht="15.75" x14ac:dyDescent="0.25">
      <c r="A76" s="61" t="s">
        <v>91</v>
      </c>
      <c r="B76" s="14"/>
      <c r="C76" s="14"/>
      <c r="D76" s="14" t="s">
        <v>13</v>
      </c>
      <c r="E76" s="33"/>
      <c r="F76" s="38"/>
      <c r="G76" s="39"/>
      <c r="H76" s="39"/>
      <c r="I76" s="39"/>
      <c r="J76" s="39"/>
      <c r="K76" s="39"/>
      <c r="L76" s="39"/>
      <c r="M76" s="39"/>
      <c r="N76" s="39"/>
      <c r="O76" s="39"/>
      <c r="P76" s="40"/>
    </row>
    <row r="77" spans="1:17" ht="15.75" x14ac:dyDescent="0.25">
      <c r="A77" s="61" t="s">
        <v>92</v>
      </c>
      <c r="B77" s="14"/>
      <c r="C77" s="14"/>
      <c r="D77" s="14" t="s">
        <v>15</v>
      </c>
      <c r="E77" s="33"/>
      <c r="F77" s="38">
        <v>11291.947800868506</v>
      </c>
      <c r="G77" s="39">
        <v>5328.7463926371202</v>
      </c>
      <c r="H77" s="39">
        <v>271.04226005314024</v>
      </c>
      <c r="I77" s="39">
        <v>327.17289646757598</v>
      </c>
      <c r="J77" s="39">
        <v>3060.7990046500699</v>
      </c>
      <c r="K77" s="39">
        <v>1796.9140446161005</v>
      </c>
      <c r="L77" s="39">
        <v>86.42678873293778</v>
      </c>
      <c r="M77" s="39"/>
      <c r="N77" s="39"/>
      <c r="O77" s="39"/>
      <c r="P77" s="40"/>
    </row>
    <row r="78" spans="1:17" ht="15.75" x14ac:dyDescent="0.25">
      <c r="A78" s="61" t="s">
        <v>93</v>
      </c>
      <c r="B78" s="14"/>
      <c r="C78" s="14"/>
      <c r="D78" s="14" t="s">
        <v>17</v>
      </c>
      <c r="E78" s="33"/>
      <c r="F78" s="38">
        <v>14534.757661137297</v>
      </c>
      <c r="G78" s="39">
        <v>18231.51798053821</v>
      </c>
      <c r="H78" s="39">
        <v>14535.90618918259</v>
      </c>
      <c r="I78" s="39">
        <v>1520.3980188649709</v>
      </c>
      <c r="J78" s="39">
        <v>33355.881586424475</v>
      </c>
      <c r="K78" s="39">
        <v>12504.743063180076</v>
      </c>
      <c r="L78" s="39">
        <v>332.8245344451575</v>
      </c>
      <c r="M78" s="39">
        <v>1703.7375920084103</v>
      </c>
      <c r="N78" s="39"/>
      <c r="O78" s="39"/>
      <c r="P78" s="40"/>
    </row>
    <row r="79" spans="1:17" ht="15.75" x14ac:dyDescent="0.25">
      <c r="A79" s="61" t="s">
        <v>94</v>
      </c>
      <c r="B79" s="14"/>
      <c r="C79" s="14"/>
      <c r="D79" s="14" t="s">
        <v>19</v>
      </c>
      <c r="E79" s="33"/>
      <c r="F79" s="38">
        <v>3406.6634769411567</v>
      </c>
      <c r="G79" s="39">
        <v>10132.077677998224</v>
      </c>
      <c r="H79" s="39">
        <v>358.4788067966353</v>
      </c>
      <c r="I79" s="39">
        <v>171.62878202864232</v>
      </c>
      <c r="J79" s="39">
        <v>1361.6939307172695</v>
      </c>
      <c r="K79" s="39">
        <v>8829.4418145408381</v>
      </c>
      <c r="L79" s="39">
        <v>19.862856279984374</v>
      </c>
      <c r="M79" s="39"/>
      <c r="N79" s="39"/>
      <c r="O79" s="39"/>
      <c r="P79" s="40"/>
    </row>
    <row r="80" spans="1:17" ht="15.75" x14ac:dyDescent="0.25">
      <c r="A80" s="61" t="s">
        <v>95</v>
      </c>
      <c r="B80" s="14"/>
      <c r="C80" s="14"/>
      <c r="D80" s="14" t="s">
        <v>21</v>
      </c>
      <c r="E80" s="33"/>
      <c r="F80" s="38">
        <v>1849.0008144959997</v>
      </c>
      <c r="G80" s="39">
        <v>10101.42092724</v>
      </c>
      <c r="H80" s="39">
        <v>4815.0837788595309</v>
      </c>
      <c r="I80" s="39">
        <v>30494.44407836</v>
      </c>
      <c r="J80" s="39">
        <v>3744.3150345999993</v>
      </c>
      <c r="K80" s="39">
        <v>3494.9365503919994</v>
      </c>
      <c r="L80" s="39">
        <v>8.4243252719999973</v>
      </c>
      <c r="M80" s="39"/>
      <c r="N80" s="39"/>
      <c r="O80" s="39"/>
      <c r="P80" s="40"/>
    </row>
    <row r="81" spans="1:16" ht="15.75" x14ac:dyDescent="0.25">
      <c r="A81" s="61" t="s">
        <v>96</v>
      </c>
      <c r="B81" s="14"/>
      <c r="C81" s="14"/>
      <c r="D81" s="14" t="s">
        <v>70</v>
      </c>
      <c r="E81" s="33"/>
      <c r="F81" s="38"/>
      <c r="G81" s="39"/>
      <c r="H81" s="39"/>
      <c r="I81" s="39"/>
      <c r="J81" s="39"/>
      <c r="K81" s="39"/>
      <c r="L81" s="39"/>
      <c r="M81" s="39"/>
      <c r="N81" s="39"/>
      <c r="O81" s="39"/>
      <c r="P81" s="40"/>
    </row>
    <row r="82" spans="1:16" ht="15" x14ac:dyDescent="0.25">
      <c r="A82" s="175"/>
      <c r="B82" s="30"/>
      <c r="C82" s="30"/>
      <c r="D82" s="30"/>
      <c r="E82" s="30"/>
      <c r="F82" s="38"/>
      <c r="G82" s="39"/>
      <c r="H82" s="39"/>
      <c r="I82" s="39"/>
      <c r="J82" s="39"/>
      <c r="K82" s="39"/>
      <c r="L82" s="39"/>
      <c r="M82" s="39"/>
      <c r="N82" s="39"/>
      <c r="O82" s="39"/>
      <c r="P82" s="40"/>
    </row>
    <row r="83" spans="1:16" ht="15.75" x14ac:dyDescent="0.25">
      <c r="A83" s="61" t="s">
        <v>97</v>
      </c>
      <c r="B83" s="14"/>
      <c r="C83" s="15" t="s">
        <v>98</v>
      </c>
      <c r="D83" s="14"/>
      <c r="E83" s="33"/>
      <c r="F83" s="16">
        <f t="shared" ref="F83:P83" si="13">SUM(F84:F86)</f>
        <v>967.57104747905635</v>
      </c>
      <c r="G83" s="17">
        <f t="shared" si="13"/>
        <v>7249.6861942031437</v>
      </c>
      <c r="H83" s="17">
        <f t="shared" si="13"/>
        <v>12.962666597778959</v>
      </c>
      <c r="I83" s="17">
        <f t="shared" si="13"/>
        <v>43.247511385401296</v>
      </c>
      <c r="J83" s="17">
        <f t="shared" si="13"/>
        <v>178.80773994931323</v>
      </c>
      <c r="K83" s="17">
        <f t="shared" si="13"/>
        <v>2815.74755775016</v>
      </c>
      <c r="L83" s="17">
        <f t="shared" si="13"/>
        <v>7.4118284420000009</v>
      </c>
      <c r="M83" s="17">
        <f t="shared" si="13"/>
        <v>0</v>
      </c>
      <c r="N83" s="17">
        <f t="shared" si="13"/>
        <v>0</v>
      </c>
      <c r="O83" s="18">
        <f t="shared" si="13"/>
        <v>0</v>
      </c>
      <c r="P83" s="19">
        <f t="shared" si="13"/>
        <v>0</v>
      </c>
    </row>
    <row r="84" spans="1:16" ht="15.75" x14ac:dyDescent="0.25">
      <c r="A84" s="61" t="s">
        <v>99</v>
      </c>
      <c r="B84" s="14"/>
      <c r="C84" s="14"/>
      <c r="D84" s="14" t="s">
        <v>100</v>
      </c>
      <c r="E84" s="33"/>
      <c r="F84" s="38">
        <v>4.9749999999999996</v>
      </c>
      <c r="G84" s="39">
        <v>70.733000000000004</v>
      </c>
      <c r="H84" s="39">
        <v>5.8739999999999997</v>
      </c>
      <c r="I84" s="39">
        <v>6.556012</v>
      </c>
      <c r="J84" s="39">
        <v>119.01600000000001</v>
      </c>
      <c r="K84" s="39">
        <v>1730.056</v>
      </c>
      <c r="L84" s="39">
        <v>0.6556012</v>
      </c>
      <c r="M84" s="39"/>
      <c r="N84" s="39"/>
      <c r="O84" s="39"/>
      <c r="P84" s="40"/>
    </row>
    <row r="85" spans="1:16" ht="15.75" x14ac:dyDescent="0.25">
      <c r="A85" s="61" t="s">
        <v>101</v>
      </c>
      <c r="B85" s="14"/>
      <c r="C85" s="14"/>
      <c r="D85" s="14" t="s">
        <v>102</v>
      </c>
      <c r="E85" s="33"/>
      <c r="F85" s="38"/>
      <c r="G85" s="39">
        <v>6883.6573939999998</v>
      </c>
      <c r="H85" s="39"/>
      <c r="I85" s="39">
        <v>31.530504999999998</v>
      </c>
      <c r="J85" s="39"/>
      <c r="K85" s="39">
        <v>933.72240899999997</v>
      </c>
      <c r="L85" s="39">
        <v>5.922073000000001</v>
      </c>
      <c r="M85" s="39"/>
      <c r="N85" s="39"/>
      <c r="O85" s="39"/>
      <c r="P85" s="40"/>
    </row>
    <row r="86" spans="1:16" ht="15.75" x14ac:dyDescent="0.25">
      <c r="A86" s="61" t="s">
        <v>103</v>
      </c>
      <c r="B86" s="14"/>
      <c r="C86" s="14"/>
      <c r="D86" s="14" t="s">
        <v>104</v>
      </c>
      <c r="E86" s="33"/>
      <c r="F86" s="38">
        <v>962.59604747905632</v>
      </c>
      <c r="G86" s="39">
        <v>295.29580020314359</v>
      </c>
      <c r="H86" s="39">
        <v>7.0886665977789605</v>
      </c>
      <c r="I86" s="39">
        <v>5.1609943854012963</v>
      </c>
      <c r="J86" s="39">
        <v>59.791739949313218</v>
      </c>
      <c r="K86" s="39">
        <v>151.96914875016</v>
      </c>
      <c r="L86" s="39">
        <v>0.83415424199999999</v>
      </c>
      <c r="M86" s="39"/>
      <c r="N86" s="39"/>
      <c r="O86" s="39"/>
      <c r="P86" s="40"/>
    </row>
    <row r="87" spans="1:16" ht="15.75" x14ac:dyDescent="0.25">
      <c r="A87" s="61"/>
      <c r="B87" s="14"/>
      <c r="C87" s="14"/>
      <c r="D87" s="14"/>
      <c r="E87" s="33"/>
      <c r="F87" s="38"/>
      <c r="G87" s="39"/>
      <c r="H87" s="39"/>
      <c r="I87" s="39"/>
      <c r="J87" s="39"/>
      <c r="K87" s="39"/>
      <c r="L87" s="39"/>
      <c r="M87" s="39"/>
      <c r="N87" s="39"/>
      <c r="O87" s="39"/>
      <c r="P87" s="40"/>
    </row>
    <row r="88" spans="1:16" ht="15.75" x14ac:dyDescent="0.25">
      <c r="A88" s="61" t="s">
        <v>105</v>
      </c>
      <c r="B88" s="14"/>
      <c r="C88" s="15" t="s">
        <v>106</v>
      </c>
      <c r="D88" s="14"/>
      <c r="E88" s="33"/>
      <c r="F88" s="16">
        <f t="shared" ref="F88:P88" si="14">SUM(F89:F114)</f>
        <v>59312.20123445816</v>
      </c>
      <c r="G88" s="17">
        <f t="shared" si="14"/>
        <v>99757.768408356933</v>
      </c>
      <c r="H88" s="17">
        <f t="shared" si="14"/>
        <v>1443.6731245011479</v>
      </c>
      <c r="I88" s="17">
        <f t="shared" si="14"/>
        <v>936.06887519845895</v>
      </c>
      <c r="J88" s="17">
        <f t="shared" si="14"/>
        <v>169259.00579924355</v>
      </c>
      <c r="K88" s="17">
        <f t="shared" si="14"/>
        <v>24368.841583377034</v>
      </c>
      <c r="L88" s="17">
        <f t="shared" si="14"/>
        <v>167.02782574952246</v>
      </c>
      <c r="M88" s="17">
        <f t="shared" si="14"/>
        <v>0</v>
      </c>
      <c r="N88" s="17">
        <f t="shared" si="14"/>
        <v>0</v>
      </c>
      <c r="O88" s="18">
        <f t="shared" si="14"/>
        <v>0</v>
      </c>
      <c r="P88" s="19">
        <f t="shared" si="14"/>
        <v>0</v>
      </c>
    </row>
    <row r="89" spans="1:16" ht="15.75" x14ac:dyDescent="0.25">
      <c r="A89" s="61" t="s">
        <v>107</v>
      </c>
      <c r="B89" s="14"/>
      <c r="C89" s="14"/>
      <c r="D89" s="14" t="s">
        <v>108</v>
      </c>
      <c r="E89" s="33"/>
      <c r="F89" s="38">
        <v>3460.3240000000001</v>
      </c>
      <c r="G89" s="39">
        <v>3802.1600327241563</v>
      </c>
      <c r="H89" s="39"/>
      <c r="I89" s="39"/>
      <c r="J89" s="39">
        <v>90338.771531184466</v>
      </c>
      <c r="K89" s="39">
        <v>820.255</v>
      </c>
      <c r="L89" s="39">
        <v>11.519552392077772</v>
      </c>
      <c r="M89" s="39"/>
      <c r="N89" s="39"/>
      <c r="O89" s="39"/>
      <c r="P89" s="40"/>
    </row>
    <row r="90" spans="1:16" ht="15.75" x14ac:dyDescent="0.25">
      <c r="A90" s="61" t="s">
        <v>109</v>
      </c>
      <c r="B90" s="14"/>
      <c r="C90" s="14"/>
      <c r="D90" s="14" t="s">
        <v>110</v>
      </c>
      <c r="E90" s="33"/>
      <c r="F90" s="38">
        <v>1381.7851640255979</v>
      </c>
      <c r="G90" s="39">
        <v>3488.0313608989372</v>
      </c>
      <c r="H90" s="39"/>
      <c r="I90" s="39">
        <v>36.009570939034106</v>
      </c>
      <c r="J90" s="39">
        <v>1193.6460876164622</v>
      </c>
      <c r="K90" s="39">
        <v>1952.1143330659343</v>
      </c>
      <c r="L90" s="39">
        <v>3.6822917778366295</v>
      </c>
      <c r="M90" s="39"/>
      <c r="N90" s="39"/>
      <c r="O90" s="39"/>
      <c r="P90" s="40"/>
    </row>
    <row r="91" spans="1:16" ht="15.75" x14ac:dyDescent="0.25">
      <c r="A91" s="61" t="s">
        <v>111</v>
      </c>
      <c r="B91" s="14"/>
      <c r="C91" s="14"/>
      <c r="D91" s="14" t="s">
        <v>112</v>
      </c>
      <c r="E91" s="33"/>
      <c r="F91" s="38">
        <v>395.30293199999994</v>
      </c>
      <c r="G91" s="39">
        <v>113.461168</v>
      </c>
      <c r="H91" s="39">
        <v>24.932097000000006</v>
      </c>
      <c r="I91" s="39">
        <v>19.998593</v>
      </c>
      <c r="J91" s="39">
        <v>193.56860699999996</v>
      </c>
      <c r="K91" s="39">
        <v>225.37767299999999</v>
      </c>
      <c r="L91" s="39">
        <v>2.9875019999999997</v>
      </c>
      <c r="M91" s="39"/>
      <c r="N91" s="39"/>
      <c r="O91" s="39"/>
      <c r="P91" s="40"/>
    </row>
    <row r="92" spans="1:16" ht="15.75" x14ac:dyDescent="0.25">
      <c r="A92" s="61" t="s">
        <v>113</v>
      </c>
      <c r="B92" s="14"/>
      <c r="C92" s="14"/>
      <c r="D92" s="14" t="s">
        <v>114</v>
      </c>
      <c r="E92" s="33"/>
      <c r="F92" s="38"/>
      <c r="G92" s="39"/>
      <c r="H92" s="39"/>
      <c r="I92" s="39"/>
      <c r="J92" s="39"/>
      <c r="K92" s="39"/>
      <c r="L92" s="39"/>
      <c r="M92" s="39"/>
      <c r="N92" s="39"/>
      <c r="O92" s="39"/>
      <c r="P92" s="40"/>
    </row>
    <row r="93" spans="1:16" ht="15.75" x14ac:dyDescent="0.25">
      <c r="A93" s="61" t="s">
        <v>115</v>
      </c>
      <c r="B93" s="14"/>
      <c r="C93" s="14"/>
      <c r="D93" s="14" t="s">
        <v>116</v>
      </c>
      <c r="E93" s="33"/>
      <c r="F93" s="38">
        <v>2574.0134890000004</v>
      </c>
      <c r="G93" s="39"/>
      <c r="H93" s="39"/>
      <c r="I93" s="39">
        <v>0.218502</v>
      </c>
      <c r="J93" s="39"/>
      <c r="K93" s="39">
        <v>9.155659</v>
      </c>
      <c r="L93" s="39">
        <v>3.1830999999999998E-2</v>
      </c>
      <c r="M93" s="39"/>
      <c r="N93" s="39"/>
      <c r="O93" s="39"/>
      <c r="P93" s="40"/>
    </row>
    <row r="94" spans="1:16" ht="15.75" x14ac:dyDescent="0.25">
      <c r="A94" s="61" t="s">
        <v>117</v>
      </c>
      <c r="B94" s="14"/>
      <c r="C94" s="14"/>
      <c r="D94" s="14" t="s">
        <v>118</v>
      </c>
      <c r="E94" s="33"/>
      <c r="F94" s="38">
        <v>2715.7185944245216</v>
      </c>
      <c r="G94" s="39">
        <v>1861.4537159035128</v>
      </c>
      <c r="H94" s="39"/>
      <c r="I94" s="39">
        <v>2.536672674238416</v>
      </c>
      <c r="J94" s="39"/>
      <c r="K94" s="39">
        <v>89.053096329814537</v>
      </c>
      <c r="L94" s="39">
        <v>0.36625503469203879</v>
      </c>
      <c r="M94" s="39"/>
      <c r="N94" s="39"/>
      <c r="O94" s="39"/>
      <c r="P94" s="40"/>
    </row>
    <row r="95" spans="1:16" ht="15.75" x14ac:dyDescent="0.25">
      <c r="A95" s="61" t="s">
        <v>119</v>
      </c>
      <c r="B95" s="14"/>
      <c r="C95" s="14"/>
      <c r="D95" s="14" t="s">
        <v>120</v>
      </c>
      <c r="E95" s="33"/>
      <c r="F95" s="38">
        <v>272.75348700825879</v>
      </c>
      <c r="G95" s="39">
        <v>24.077699999798043</v>
      </c>
      <c r="H95" s="39"/>
      <c r="I95" s="39">
        <v>2.8613469977771668</v>
      </c>
      <c r="J95" s="39"/>
      <c r="K95" s="39">
        <v>55.20065885959081</v>
      </c>
      <c r="L95" s="39">
        <v>0.48079900096316464</v>
      </c>
      <c r="M95" s="39"/>
      <c r="N95" s="39"/>
      <c r="O95" s="39"/>
      <c r="P95" s="40"/>
    </row>
    <row r="96" spans="1:16" ht="15.75" x14ac:dyDescent="0.25">
      <c r="A96" s="61" t="s">
        <v>121</v>
      </c>
      <c r="B96" s="14"/>
      <c r="C96" s="14"/>
      <c r="D96" s="14" t="s">
        <v>122</v>
      </c>
      <c r="E96" s="33"/>
      <c r="F96" s="38">
        <v>791.47499900284697</v>
      </c>
      <c r="G96" s="39">
        <v>97.312501000305573</v>
      </c>
      <c r="H96" s="39"/>
      <c r="I96" s="39">
        <v>6.0534768874960863</v>
      </c>
      <c r="J96" s="39"/>
      <c r="K96" s="39">
        <v>67.550212225164685</v>
      </c>
      <c r="L96" s="39">
        <v>0.90497218858268114</v>
      </c>
      <c r="M96" s="39"/>
      <c r="N96" s="39"/>
      <c r="O96" s="39"/>
      <c r="P96" s="40"/>
    </row>
    <row r="97" spans="1:16" ht="15.75" x14ac:dyDescent="0.25">
      <c r="A97" s="61" t="s">
        <v>123</v>
      </c>
      <c r="B97" s="14"/>
      <c r="C97" s="14"/>
      <c r="D97" s="14" t="s">
        <v>124</v>
      </c>
      <c r="E97" s="33"/>
      <c r="F97" s="38">
        <v>32.907420000000002</v>
      </c>
      <c r="G97" s="39">
        <v>10.701599999999999</v>
      </c>
      <c r="H97" s="39"/>
      <c r="I97" s="39">
        <v>0.22312799999999999</v>
      </c>
      <c r="J97" s="39">
        <v>125.47626</v>
      </c>
      <c r="K97" s="39">
        <v>12.552823999999999</v>
      </c>
      <c r="L97" s="39">
        <v>2.2313E-2</v>
      </c>
      <c r="M97" s="39"/>
      <c r="N97" s="39"/>
      <c r="O97" s="39"/>
      <c r="P97" s="40"/>
    </row>
    <row r="98" spans="1:16" ht="15.75" x14ac:dyDescent="0.25">
      <c r="A98" s="61" t="s">
        <v>125</v>
      </c>
      <c r="B98" s="14"/>
      <c r="C98" s="14"/>
      <c r="D98" s="14" t="s">
        <v>126</v>
      </c>
      <c r="E98" s="33"/>
      <c r="F98" s="38">
        <v>9.5520399999999999</v>
      </c>
      <c r="G98" s="39">
        <v>138.42108000000002</v>
      </c>
      <c r="H98" s="39"/>
      <c r="I98" s="39">
        <v>2.2723839999999997</v>
      </c>
      <c r="J98" s="39"/>
      <c r="K98" s="39">
        <v>110.53742199999999</v>
      </c>
      <c r="L98" s="39">
        <v>0.28404600000000002</v>
      </c>
      <c r="M98" s="39"/>
      <c r="N98" s="39"/>
      <c r="O98" s="39"/>
      <c r="P98" s="40"/>
    </row>
    <row r="99" spans="1:16" ht="15.75" x14ac:dyDescent="0.25">
      <c r="A99" s="61" t="s">
        <v>127</v>
      </c>
      <c r="B99" s="14"/>
      <c r="C99" s="14"/>
      <c r="D99" s="14" t="s">
        <v>128</v>
      </c>
      <c r="E99" s="33"/>
      <c r="F99" s="38">
        <v>15203.260455999998</v>
      </c>
      <c r="G99" s="39">
        <v>60070.051106000006</v>
      </c>
      <c r="H99" s="39">
        <v>612.66497100000015</v>
      </c>
      <c r="I99" s="39">
        <v>517.56972099999984</v>
      </c>
      <c r="J99" s="39">
        <v>60049.362926000009</v>
      </c>
      <c r="K99" s="39">
        <v>11431.984890000002</v>
      </c>
      <c r="L99" s="39">
        <v>96.414820999999989</v>
      </c>
      <c r="M99" s="39"/>
      <c r="N99" s="39"/>
      <c r="O99" s="39"/>
      <c r="P99" s="40"/>
    </row>
    <row r="100" spans="1:16" ht="15.75" x14ac:dyDescent="0.25">
      <c r="A100" s="61" t="s">
        <v>129</v>
      </c>
      <c r="B100" s="14"/>
      <c r="C100" s="14"/>
      <c r="D100" s="14" t="s">
        <v>130</v>
      </c>
      <c r="E100" s="33"/>
      <c r="F100" s="38">
        <v>12163.918566688866</v>
      </c>
      <c r="G100" s="39">
        <v>3682.5629556325648</v>
      </c>
      <c r="H100" s="39"/>
      <c r="I100" s="39">
        <v>22.327256762375097</v>
      </c>
      <c r="J100" s="39">
        <v>5234.7970754211465</v>
      </c>
      <c r="K100" s="39">
        <v>873.50198481913208</v>
      </c>
      <c r="L100" s="39">
        <v>6.0308062523690804</v>
      </c>
      <c r="M100" s="39"/>
      <c r="N100" s="39"/>
      <c r="O100" s="39"/>
      <c r="P100" s="40"/>
    </row>
    <row r="101" spans="1:16" ht="15.75" x14ac:dyDescent="0.25">
      <c r="A101" s="61" t="s">
        <v>131</v>
      </c>
      <c r="B101" s="14"/>
      <c r="C101" s="14"/>
      <c r="D101" s="14" t="s">
        <v>132</v>
      </c>
      <c r="E101" s="33"/>
      <c r="F101" s="38">
        <v>768.18</v>
      </c>
      <c r="G101" s="39">
        <v>1545.0399979999995</v>
      </c>
      <c r="H101" s="39"/>
      <c r="I101" s="39"/>
      <c r="J101" s="39">
        <v>8680.0000009999967</v>
      </c>
      <c r="K101" s="39"/>
      <c r="L101" s="39"/>
      <c r="M101" s="39"/>
      <c r="N101" s="39"/>
      <c r="O101" s="39"/>
      <c r="P101" s="40"/>
    </row>
    <row r="102" spans="1:16" ht="15.75" x14ac:dyDescent="0.25">
      <c r="A102" s="61" t="s">
        <v>133</v>
      </c>
      <c r="B102" s="14"/>
      <c r="C102" s="14"/>
      <c r="D102" s="14" t="s">
        <v>134</v>
      </c>
      <c r="E102" s="33"/>
      <c r="F102" s="38">
        <v>433.03584783372122</v>
      </c>
      <c r="G102" s="39">
        <v>3072.4858960490201</v>
      </c>
      <c r="H102" s="39"/>
      <c r="I102" s="39">
        <v>8.844457479926751</v>
      </c>
      <c r="J102" s="39">
        <v>6.428101908752236</v>
      </c>
      <c r="K102" s="39">
        <v>418.1802357379712</v>
      </c>
      <c r="L102" s="39">
        <v>1.1457421872021143</v>
      </c>
      <c r="M102" s="39"/>
      <c r="N102" s="39"/>
      <c r="O102" s="39"/>
      <c r="P102" s="40"/>
    </row>
    <row r="103" spans="1:16" ht="15.75" x14ac:dyDescent="0.25">
      <c r="A103" s="61" t="s">
        <v>135</v>
      </c>
      <c r="B103" s="14"/>
      <c r="C103" s="14"/>
      <c r="D103" s="14" t="s">
        <v>136</v>
      </c>
      <c r="E103" s="33"/>
      <c r="F103" s="38">
        <v>1166.2513522953482</v>
      </c>
      <c r="G103" s="39">
        <v>7942.6440030093481</v>
      </c>
      <c r="H103" s="39"/>
      <c r="I103" s="39">
        <v>19.184845580623087</v>
      </c>
      <c r="J103" s="39">
        <v>16.617204008948015</v>
      </c>
      <c r="K103" s="39">
        <v>895.09619415444627</v>
      </c>
      <c r="L103" s="39">
        <v>2.5254716424195229</v>
      </c>
      <c r="M103" s="39"/>
      <c r="N103" s="39"/>
      <c r="O103" s="39"/>
      <c r="P103" s="40"/>
    </row>
    <row r="104" spans="1:16" ht="15.75" x14ac:dyDescent="0.25">
      <c r="A104" s="61" t="s">
        <v>137</v>
      </c>
      <c r="B104" s="14"/>
      <c r="C104" s="14"/>
      <c r="D104" s="14" t="s">
        <v>138</v>
      </c>
      <c r="E104" s="33"/>
      <c r="F104" s="38">
        <v>16.638921979415887</v>
      </c>
      <c r="G104" s="39">
        <v>121.62081984933914</v>
      </c>
      <c r="H104" s="39"/>
      <c r="I104" s="39">
        <v>0.49264002000000001</v>
      </c>
      <c r="J104" s="39">
        <v>39.172349953065684</v>
      </c>
      <c r="K104" s="39">
        <v>27.715139292122814</v>
      </c>
      <c r="L104" s="39">
        <v>4.9264002000000001E-2</v>
      </c>
      <c r="M104" s="39"/>
      <c r="N104" s="39"/>
      <c r="O104" s="39"/>
      <c r="P104" s="40"/>
    </row>
    <row r="105" spans="1:16" ht="15.75" x14ac:dyDescent="0.25">
      <c r="A105" s="61" t="s">
        <v>139</v>
      </c>
      <c r="B105" s="14"/>
      <c r="C105" s="14"/>
      <c r="D105" s="14" t="s">
        <v>140</v>
      </c>
      <c r="E105" s="33"/>
      <c r="F105" s="38">
        <v>2111.7569224597228</v>
      </c>
      <c r="G105" s="39">
        <v>3156.8611136748532</v>
      </c>
      <c r="H105" s="39"/>
      <c r="I105" s="39">
        <v>10.375029732625846</v>
      </c>
      <c r="J105" s="39">
        <v>6.6046279301707242</v>
      </c>
      <c r="K105" s="39">
        <v>579.30252575037412</v>
      </c>
      <c r="L105" s="39">
        <v>1.0518837921949509</v>
      </c>
      <c r="M105" s="39"/>
      <c r="N105" s="39"/>
      <c r="O105" s="39"/>
      <c r="P105" s="40"/>
    </row>
    <row r="106" spans="1:16" ht="15.75" x14ac:dyDescent="0.25">
      <c r="A106" s="61" t="s">
        <v>141</v>
      </c>
      <c r="B106" s="14"/>
      <c r="C106" s="14"/>
      <c r="D106" s="14" t="s">
        <v>142</v>
      </c>
      <c r="E106" s="33"/>
      <c r="F106" s="38">
        <v>564.32168757851127</v>
      </c>
      <c r="G106" s="39">
        <v>129.54047567451047</v>
      </c>
      <c r="H106" s="39"/>
      <c r="I106" s="39">
        <v>5.721706336743277</v>
      </c>
      <c r="J106" s="39">
        <v>62.42561384260302</v>
      </c>
      <c r="K106" s="39">
        <v>70.1150304107842</v>
      </c>
      <c r="L106" s="39">
        <v>0.848496198408909</v>
      </c>
      <c r="M106" s="39"/>
      <c r="N106" s="39"/>
      <c r="O106" s="39"/>
      <c r="P106" s="40"/>
    </row>
    <row r="107" spans="1:16" ht="15.75" x14ac:dyDescent="0.25">
      <c r="A107" s="61" t="s">
        <v>143</v>
      </c>
      <c r="B107" s="14"/>
      <c r="C107" s="14"/>
      <c r="D107" s="14" t="s">
        <v>144</v>
      </c>
      <c r="E107" s="33"/>
      <c r="F107" s="38">
        <v>9663.8461090000001</v>
      </c>
      <c r="G107" s="39">
        <v>6031.7621239999999</v>
      </c>
      <c r="H107" s="39">
        <v>577.88564399999973</v>
      </c>
      <c r="I107" s="39">
        <v>219.01399499999997</v>
      </c>
      <c r="J107" s="39">
        <v>2244.5850919999998</v>
      </c>
      <c r="K107" s="39">
        <v>3715.4736279999993</v>
      </c>
      <c r="L107" s="39">
        <v>30.710046000000006</v>
      </c>
      <c r="M107" s="39"/>
      <c r="N107" s="39"/>
      <c r="O107" s="39"/>
      <c r="P107" s="40"/>
    </row>
    <row r="108" spans="1:16" ht="15.75" x14ac:dyDescent="0.25">
      <c r="A108" s="61" t="s">
        <v>145</v>
      </c>
      <c r="B108" s="14"/>
      <c r="C108" s="14"/>
      <c r="D108" s="14" t="s">
        <v>146</v>
      </c>
      <c r="E108" s="33"/>
      <c r="F108" s="38"/>
      <c r="G108" s="39">
        <v>2719.8147000000008</v>
      </c>
      <c r="H108" s="39">
        <v>219.33658499999999</v>
      </c>
      <c r="I108" s="39">
        <v>43.86797700000001</v>
      </c>
      <c r="J108" s="39">
        <v>438.6797949999999</v>
      </c>
      <c r="K108" s="39">
        <v>2467.9513629999997</v>
      </c>
      <c r="L108" s="39">
        <v>4.3867970000000005</v>
      </c>
      <c r="M108" s="39"/>
      <c r="N108" s="39"/>
      <c r="O108" s="39"/>
      <c r="P108" s="40"/>
    </row>
    <row r="109" spans="1:16" ht="15.75" x14ac:dyDescent="0.25">
      <c r="A109" s="61" t="s">
        <v>147</v>
      </c>
      <c r="B109" s="14"/>
      <c r="C109" s="14"/>
      <c r="D109" s="14" t="s">
        <v>148</v>
      </c>
      <c r="E109" s="33"/>
      <c r="F109" s="38">
        <v>6.1184270000000005</v>
      </c>
      <c r="G109" s="39">
        <v>103.88187100078102</v>
      </c>
      <c r="H109" s="39">
        <v>4.1135261789780024</v>
      </c>
      <c r="I109" s="39">
        <v>1.071832484603541</v>
      </c>
      <c r="J109" s="39">
        <v>13.428344455462247</v>
      </c>
      <c r="K109" s="39">
        <v>59.182288149413537</v>
      </c>
      <c r="L109" s="39">
        <v>0.11086174848636858</v>
      </c>
      <c r="M109" s="39"/>
      <c r="N109" s="39"/>
      <c r="O109" s="39"/>
      <c r="P109" s="40"/>
    </row>
    <row r="110" spans="1:16" ht="15.75" x14ac:dyDescent="0.25">
      <c r="A110" s="61" t="s">
        <v>149</v>
      </c>
      <c r="B110" s="14"/>
      <c r="C110" s="14"/>
      <c r="D110" s="14" t="s">
        <v>150</v>
      </c>
      <c r="E110" s="33"/>
      <c r="F110" s="38">
        <v>1507</v>
      </c>
      <c r="G110" s="39">
        <v>1248.963975164206</v>
      </c>
      <c r="H110" s="39"/>
      <c r="I110" s="39">
        <v>11.507558400000001</v>
      </c>
      <c r="J110" s="39">
        <v>178.42342501249843</v>
      </c>
      <c r="K110" s="39">
        <v>304.39237281023998</v>
      </c>
      <c r="L110" s="39">
        <v>2.3015116799999999</v>
      </c>
      <c r="M110" s="39"/>
      <c r="N110" s="39"/>
      <c r="O110" s="39"/>
      <c r="P110" s="40"/>
    </row>
    <row r="111" spans="1:16" ht="15.75" x14ac:dyDescent="0.25">
      <c r="A111" s="61" t="s">
        <v>151</v>
      </c>
      <c r="B111" s="14"/>
      <c r="C111" s="14"/>
      <c r="D111" s="14" t="s">
        <v>152</v>
      </c>
      <c r="E111" s="33"/>
      <c r="F111" s="38"/>
      <c r="G111" s="39"/>
      <c r="H111" s="39"/>
      <c r="I111" s="39"/>
      <c r="J111" s="39"/>
      <c r="K111" s="39"/>
      <c r="L111" s="39"/>
      <c r="M111" s="39"/>
      <c r="N111" s="39"/>
      <c r="O111" s="39"/>
      <c r="P111" s="40"/>
    </row>
    <row r="112" spans="1:16" ht="15.75" x14ac:dyDescent="0.25">
      <c r="A112" s="61" t="s">
        <v>153</v>
      </c>
      <c r="B112" s="14"/>
      <c r="C112" s="14"/>
      <c r="D112" s="14" t="s">
        <v>154</v>
      </c>
      <c r="E112" s="33"/>
      <c r="F112" s="38"/>
      <c r="G112" s="39"/>
      <c r="H112" s="39"/>
      <c r="I112" s="39"/>
      <c r="J112" s="39"/>
      <c r="K112" s="39"/>
      <c r="L112" s="39"/>
      <c r="M112" s="39"/>
      <c r="N112" s="39"/>
      <c r="O112" s="39"/>
      <c r="P112" s="40"/>
    </row>
    <row r="113" spans="1:17" ht="15.75" x14ac:dyDescent="0.25">
      <c r="A113" s="61" t="s">
        <v>155</v>
      </c>
      <c r="B113" s="14"/>
      <c r="C113" s="14"/>
      <c r="D113" s="14" t="s">
        <v>156</v>
      </c>
      <c r="E113" s="33"/>
      <c r="F113" s="38"/>
      <c r="G113" s="39"/>
      <c r="H113" s="39"/>
      <c r="I113" s="39"/>
      <c r="J113" s="39"/>
      <c r="K113" s="39"/>
      <c r="L113" s="39"/>
      <c r="M113" s="39"/>
      <c r="N113" s="39"/>
      <c r="O113" s="39"/>
      <c r="P113" s="40"/>
    </row>
    <row r="114" spans="1:17" ht="15.75" x14ac:dyDescent="0.25">
      <c r="A114" s="61" t="s">
        <v>157</v>
      </c>
      <c r="B114" s="14"/>
      <c r="C114" s="14"/>
      <c r="D114" s="14" t="s">
        <v>158</v>
      </c>
      <c r="E114" s="33"/>
      <c r="F114" s="38">
        <v>4074.0408181613552</v>
      </c>
      <c r="G114" s="39">
        <v>396.92021177559832</v>
      </c>
      <c r="H114" s="39">
        <v>4.7403013221699748</v>
      </c>
      <c r="I114" s="39">
        <v>5.9181809030157266</v>
      </c>
      <c r="J114" s="39">
        <v>437.01875690992273</v>
      </c>
      <c r="K114" s="39">
        <v>184.14905277205071</v>
      </c>
      <c r="L114" s="39">
        <v>1.1725618522892343</v>
      </c>
      <c r="M114" s="39"/>
      <c r="N114" s="39"/>
      <c r="O114" s="39"/>
      <c r="P114" s="40"/>
    </row>
    <row r="115" spans="1:17" ht="15.75" x14ac:dyDescent="0.25">
      <c r="A115" s="61"/>
      <c r="B115" s="14"/>
      <c r="C115" s="14"/>
      <c r="D115" s="14"/>
      <c r="E115" s="33"/>
      <c r="F115" s="38"/>
      <c r="G115" s="39"/>
      <c r="H115" s="39"/>
      <c r="I115" s="39"/>
      <c r="J115" s="39"/>
      <c r="K115" s="39"/>
      <c r="L115" s="39"/>
      <c r="M115" s="39"/>
      <c r="N115" s="39"/>
      <c r="O115" s="39"/>
      <c r="P115" s="40"/>
    </row>
    <row r="116" spans="1:17" ht="19.5" thickBot="1" x14ac:dyDescent="0.35">
      <c r="A116" s="61"/>
      <c r="B116" s="25" t="s">
        <v>159</v>
      </c>
      <c r="C116" s="14"/>
      <c r="D116" s="14"/>
      <c r="E116" s="33"/>
      <c r="F116" s="41">
        <f>SUM(F88,F83,F75)</f>
        <v>91362.14203538018</v>
      </c>
      <c r="G116" s="42">
        <f t="shared" ref="G116:P116" si="15">SUM(G88,G83,G75)</f>
        <v>150801.21758097364</v>
      </c>
      <c r="H116" s="42">
        <f t="shared" si="15"/>
        <v>21437.146825990825</v>
      </c>
      <c r="I116" s="42">
        <f t="shared" si="15"/>
        <v>33492.960162305048</v>
      </c>
      <c r="J116" s="42">
        <f t="shared" si="15"/>
        <v>210960.50309558469</v>
      </c>
      <c r="K116" s="42">
        <f t="shared" si="15"/>
        <v>53810.624613856206</v>
      </c>
      <c r="L116" s="42">
        <f t="shared" si="15"/>
        <v>621.97815892160213</v>
      </c>
      <c r="M116" s="42">
        <f t="shared" si="15"/>
        <v>1703.7375920084103</v>
      </c>
      <c r="N116" s="42">
        <f t="shared" si="15"/>
        <v>0</v>
      </c>
      <c r="O116" s="42">
        <f t="shared" si="15"/>
        <v>0</v>
      </c>
      <c r="P116" s="43">
        <f t="shared" si="15"/>
        <v>0</v>
      </c>
      <c r="Q116" s="29"/>
    </row>
    <row r="117" spans="1:17" ht="15.75" x14ac:dyDescent="0.25">
      <c r="A117" s="61"/>
      <c r="B117" s="14"/>
      <c r="C117" s="14"/>
      <c r="D117" s="14"/>
      <c r="E117" s="33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7" ht="16.5" thickBot="1" x14ac:dyDescent="0.3">
      <c r="A118" s="61"/>
      <c r="B118" s="14"/>
      <c r="C118" s="14"/>
      <c r="D118" s="14"/>
      <c r="E118" s="33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7" ht="29.25" customHeight="1" x14ac:dyDescent="0.25">
      <c r="A119" s="5">
        <v>4</v>
      </c>
      <c r="B119" s="195" t="s">
        <v>160</v>
      </c>
      <c r="C119" s="196"/>
      <c r="D119" s="197"/>
      <c r="E119" s="44"/>
      <c r="F119" s="198" t="str">
        <f>F$2</f>
        <v>ACIDIFICADORES, PRECURSORES DE OZONO Y GASES DE EFECTO INVERNADERO</v>
      </c>
      <c r="G119" s="199"/>
      <c r="H119" s="199"/>
      <c r="I119" s="199"/>
      <c r="J119" s="199"/>
      <c r="K119" s="199"/>
      <c r="L119" s="199"/>
      <c r="M119" s="199"/>
      <c r="N119" s="199"/>
      <c r="O119" s="199"/>
      <c r="P119" s="200"/>
    </row>
    <row r="120" spans="1:17" ht="15.75" thickBot="1" x14ac:dyDescent="0.3">
      <c r="A120" s="174"/>
      <c r="B120" s="9"/>
      <c r="C120" s="9"/>
      <c r="D120" s="9"/>
      <c r="E120" s="9"/>
      <c r="F120" s="11" t="str">
        <f t="shared" ref="F120:P120" si="16">F$3</f>
        <v>SOx (t)</v>
      </c>
      <c r="G120" s="12" t="str">
        <f t="shared" si="16"/>
        <v>NOx (t)</v>
      </c>
      <c r="H120" s="12" t="str">
        <f t="shared" si="16"/>
        <v>COVNM (t)</v>
      </c>
      <c r="I120" s="12" t="str">
        <f t="shared" si="16"/>
        <v>CH4 (t)</v>
      </c>
      <c r="J120" s="12" t="str">
        <f t="shared" si="16"/>
        <v>CO (t)</v>
      </c>
      <c r="K120" s="12" t="str">
        <f t="shared" si="16"/>
        <v>CO2 (kt)</v>
      </c>
      <c r="L120" s="12" t="str">
        <f t="shared" si="16"/>
        <v>N2O (t)</v>
      </c>
      <c r="M120" s="12" t="str">
        <f t="shared" si="16"/>
        <v>NH3 (t)</v>
      </c>
      <c r="N120" s="12" t="str">
        <f t="shared" si="16"/>
        <v>SF6 (t CO2eq)</v>
      </c>
      <c r="O120" s="12" t="str">
        <f t="shared" si="16"/>
        <v>HFC (t CO2eq)</v>
      </c>
      <c r="P120" s="13" t="str">
        <f t="shared" si="16"/>
        <v>PFC (t CO2eq)</v>
      </c>
    </row>
    <row r="121" spans="1:17" ht="15.75" x14ac:dyDescent="0.25">
      <c r="A121" s="61" t="s">
        <v>161</v>
      </c>
      <c r="B121" s="14"/>
      <c r="C121" s="15" t="s">
        <v>162</v>
      </c>
      <c r="D121" s="14"/>
      <c r="E121" s="33"/>
      <c r="F121" s="16">
        <f t="shared" ref="F121:P121" si="17">SUM(F122:F126)</f>
        <v>25398.173200730875</v>
      </c>
      <c r="G121" s="17">
        <f t="shared" si="17"/>
        <v>1885.3656566499999</v>
      </c>
      <c r="H121" s="17">
        <f t="shared" si="17"/>
        <v>1217.5450156759998</v>
      </c>
      <c r="I121" s="17">
        <f t="shared" si="17"/>
        <v>104.19656058</v>
      </c>
      <c r="J121" s="17">
        <f t="shared" si="17"/>
        <v>573.95398724100937</v>
      </c>
      <c r="K121" s="17">
        <f t="shared" si="17"/>
        <v>2046.564447512</v>
      </c>
      <c r="L121" s="17">
        <f t="shared" si="17"/>
        <v>0</v>
      </c>
      <c r="M121" s="17">
        <f t="shared" si="17"/>
        <v>8.2670492800000002</v>
      </c>
      <c r="N121" s="17">
        <f t="shared" si="17"/>
        <v>0</v>
      </c>
      <c r="O121" s="18">
        <f t="shared" si="17"/>
        <v>0</v>
      </c>
      <c r="P121" s="19">
        <f t="shared" si="17"/>
        <v>0</v>
      </c>
    </row>
    <row r="122" spans="1:17" ht="15.75" x14ac:dyDescent="0.25">
      <c r="A122" s="61" t="s">
        <v>163</v>
      </c>
      <c r="B122" s="14"/>
      <c r="C122" s="14"/>
      <c r="D122" s="14" t="s">
        <v>164</v>
      </c>
      <c r="E122" s="33"/>
      <c r="F122" s="38">
        <v>129.303</v>
      </c>
      <c r="G122" s="39"/>
      <c r="H122" s="39"/>
      <c r="I122" s="39">
        <v>104.19656058</v>
      </c>
      <c r="J122" s="39"/>
      <c r="K122" s="39">
        <v>506.27512343800004</v>
      </c>
      <c r="L122" s="39"/>
      <c r="M122" s="39"/>
      <c r="N122" s="39"/>
      <c r="O122" s="39"/>
      <c r="P122" s="40"/>
    </row>
    <row r="123" spans="1:17" ht="15.75" x14ac:dyDescent="0.25">
      <c r="A123" s="61" t="s">
        <v>165</v>
      </c>
      <c r="B123" s="14"/>
      <c r="C123" s="14"/>
      <c r="D123" s="14" t="s">
        <v>166</v>
      </c>
      <c r="E123" s="33"/>
      <c r="F123" s="38">
        <v>7500.680277730874</v>
      </c>
      <c r="G123" s="39">
        <v>1769.6156566499999</v>
      </c>
      <c r="H123" s="39">
        <v>32.558716175999997</v>
      </c>
      <c r="I123" s="39"/>
      <c r="J123" s="39">
        <v>573.95398724100937</v>
      </c>
      <c r="K123" s="39">
        <v>1518.488324074</v>
      </c>
      <c r="L123" s="39"/>
      <c r="M123" s="39">
        <v>8.2670492800000002</v>
      </c>
      <c r="N123" s="39"/>
      <c r="O123" s="39"/>
      <c r="P123" s="40"/>
    </row>
    <row r="124" spans="1:17" ht="15.75" x14ac:dyDescent="0.25">
      <c r="A124" s="61" t="s">
        <v>167</v>
      </c>
      <c r="B124" s="14"/>
      <c r="C124" s="14"/>
      <c r="D124" s="14" t="s">
        <v>168</v>
      </c>
      <c r="E124" s="33"/>
      <c r="F124" s="38">
        <v>17768.189923000002</v>
      </c>
      <c r="G124" s="39">
        <v>115.75</v>
      </c>
      <c r="H124" s="39"/>
      <c r="I124" s="39"/>
      <c r="J124" s="39"/>
      <c r="K124" s="39">
        <v>21.801000000000002</v>
      </c>
      <c r="L124" s="39"/>
      <c r="M124" s="39"/>
      <c r="N124" s="39"/>
      <c r="O124" s="39"/>
      <c r="P124" s="40"/>
    </row>
    <row r="125" spans="1:17" ht="15.75" x14ac:dyDescent="0.25">
      <c r="A125" s="61" t="s">
        <v>169</v>
      </c>
      <c r="B125" s="14"/>
      <c r="C125" s="14"/>
      <c r="D125" s="14" t="s">
        <v>170</v>
      </c>
      <c r="E125" s="33"/>
      <c r="F125" s="38"/>
      <c r="G125" s="39"/>
      <c r="H125" s="39">
        <v>1184.9862994999999</v>
      </c>
      <c r="I125" s="39"/>
      <c r="J125" s="39"/>
      <c r="K125" s="39"/>
      <c r="L125" s="39"/>
      <c r="M125" s="39"/>
      <c r="N125" s="39"/>
      <c r="O125" s="39"/>
      <c r="P125" s="40"/>
    </row>
    <row r="126" spans="1:17" ht="15.75" x14ac:dyDescent="0.25">
      <c r="A126" s="61" t="s">
        <v>171</v>
      </c>
      <c r="B126" s="14"/>
      <c r="C126" s="14"/>
      <c r="D126" s="14" t="s">
        <v>158</v>
      </c>
      <c r="E126" s="33"/>
      <c r="F126" s="38"/>
      <c r="G126" s="39"/>
      <c r="H126" s="39"/>
      <c r="I126" s="39"/>
      <c r="J126" s="39"/>
      <c r="K126" s="39"/>
      <c r="L126" s="39"/>
      <c r="M126" s="39"/>
      <c r="N126" s="39"/>
      <c r="O126" s="39"/>
      <c r="P126" s="40"/>
    </row>
    <row r="127" spans="1:17" ht="15.75" x14ac:dyDescent="0.25">
      <c r="A127" s="61"/>
      <c r="B127" s="14"/>
      <c r="C127" s="14"/>
      <c r="D127" s="14"/>
      <c r="E127" s="33"/>
      <c r="F127" s="38"/>
      <c r="G127" s="39"/>
      <c r="H127" s="39"/>
      <c r="I127" s="39"/>
      <c r="J127" s="39"/>
      <c r="K127" s="39"/>
      <c r="L127" s="39"/>
      <c r="M127" s="39"/>
      <c r="N127" s="39"/>
      <c r="O127" s="39"/>
      <c r="P127" s="40"/>
    </row>
    <row r="128" spans="1:17" ht="15.75" x14ac:dyDescent="0.25">
      <c r="A128" s="61" t="s">
        <v>172</v>
      </c>
      <c r="B128" s="14"/>
      <c r="C128" s="15" t="s">
        <v>173</v>
      </c>
      <c r="D128" s="14"/>
      <c r="E128" s="33"/>
      <c r="F128" s="16">
        <f t="shared" ref="F128:P128" si="18">SUM(F129:F138)</f>
        <v>1223.34957592258</v>
      </c>
      <c r="G128" s="17">
        <f t="shared" si="18"/>
        <v>1838.8571831655904</v>
      </c>
      <c r="H128" s="17">
        <f t="shared" si="18"/>
        <v>1031.3689839839781</v>
      </c>
      <c r="I128" s="17">
        <f t="shared" si="18"/>
        <v>820.58401199999992</v>
      </c>
      <c r="J128" s="17">
        <f t="shared" si="18"/>
        <v>85026.916626473103</v>
      </c>
      <c r="K128" s="17">
        <f t="shared" si="18"/>
        <v>2372.7613039590096</v>
      </c>
      <c r="L128" s="17">
        <f t="shared" si="18"/>
        <v>0</v>
      </c>
      <c r="M128" s="17">
        <f t="shared" si="18"/>
        <v>10.508457999999999</v>
      </c>
      <c r="N128" s="17">
        <f t="shared" si="18"/>
        <v>0</v>
      </c>
      <c r="O128" s="18">
        <f t="shared" si="18"/>
        <v>0</v>
      </c>
      <c r="P128" s="19">
        <f t="shared" si="18"/>
        <v>0</v>
      </c>
    </row>
    <row r="129" spans="1:22" ht="15.75" x14ac:dyDescent="0.25">
      <c r="A129" s="61" t="s">
        <v>174</v>
      </c>
      <c r="B129" s="14"/>
      <c r="C129" s="14"/>
      <c r="D129" s="14" t="s">
        <v>175</v>
      </c>
      <c r="E129" s="33"/>
      <c r="F129" s="38">
        <v>2.2721</v>
      </c>
      <c r="G129" s="39">
        <v>2.5561120000000002</v>
      </c>
      <c r="H129" s="39">
        <v>21.868954000000002</v>
      </c>
      <c r="I129" s="39">
        <v>0.28401199999999999</v>
      </c>
      <c r="J129" s="39">
        <v>1306.7410519999999</v>
      </c>
      <c r="K129" s="39">
        <v>124.94080099999999</v>
      </c>
      <c r="L129" s="39"/>
      <c r="M129" s="39">
        <v>10.508457999999999</v>
      </c>
      <c r="N129" s="39"/>
      <c r="O129" s="39"/>
      <c r="P129" s="40"/>
      <c r="Q129" s="45"/>
      <c r="R129" s="46"/>
      <c r="S129" s="46"/>
      <c r="T129" s="46"/>
      <c r="U129" s="46"/>
      <c r="V129" s="46"/>
    </row>
    <row r="130" spans="1:22" ht="15.75" x14ac:dyDescent="0.25">
      <c r="A130" s="61" t="s">
        <v>176</v>
      </c>
      <c r="B130" s="14"/>
      <c r="C130" s="14"/>
      <c r="D130" s="14" t="s">
        <v>177</v>
      </c>
      <c r="E130" s="33"/>
      <c r="F130" s="38"/>
      <c r="G130" s="39"/>
      <c r="H130" s="39"/>
      <c r="I130" s="39"/>
      <c r="J130" s="39"/>
      <c r="K130" s="39">
        <v>532.67700000000002</v>
      </c>
      <c r="L130" s="39"/>
      <c r="M130" s="39"/>
      <c r="N130" s="39"/>
      <c r="O130" s="39"/>
      <c r="P130" s="40"/>
      <c r="Q130" s="45"/>
      <c r="R130" s="46"/>
      <c r="S130" s="46"/>
      <c r="T130" s="46"/>
      <c r="U130" s="46"/>
      <c r="V130" s="46"/>
    </row>
    <row r="131" spans="1:22" ht="15.75" x14ac:dyDescent="0.25">
      <c r="A131" s="61" t="s">
        <v>178</v>
      </c>
      <c r="B131" s="14"/>
      <c r="C131" s="14"/>
      <c r="D131" s="14" t="s">
        <v>179</v>
      </c>
      <c r="E131" s="33"/>
      <c r="F131" s="38">
        <v>48.875480000000003</v>
      </c>
      <c r="G131" s="39"/>
      <c r="H131" s="39"/>
      <c r="I131" s="39"/>
      <c r="J131" s="39"/>
      <c r="K131" s="39"/>
      <c r="L131" s="39"/>
      <c r="M131" s="39"/>
      <c r="N131" s="39"/>
      <c r="O131" s="39"/>
      <c r="P131" s="40"/>
      <c r="Q131" s="45"/>
      <c r="R131" s="46"/>
      <c r="S131" s="46"/>
      <c r="T131" s="46"/>
      <c r="U131" s="46"/>
      <c r="V131" s="46"/>
    </row>
    <row r="132" spans="1:22" ht="15.75" x14ac:dyDescent="0.25">
      <c r="A132" s="61" t="s">
        <v>180</v>
      </c>
      <c r="B132" s="14"/>
      <c r="C132" s="14"/>
      <c r="D132" s="14" t="s">
        <v>181</v>
      </c>
      <c r="E132" s="33"/>
      <c r="F132" s="38"/>
      <c r="G132" s="39"/>
      <c r="H132" s="39"/>
      <c r="I132" s="39"/>
      <c r="J132" s="39"/>
      <c r="K132" s="39"/>
      <c r="L132" s="39"/>
      <c r="M132" s="39"/>
      <c r="N132" s="39"/>
      <c r="O132" s="39"/>
      <c r="P132" s="40"/>
      <c r="Q132" s="45"/>
      <c r="R132" s="46"/>
      <c r="S132" s="46"/>
      <c r="T132" s="46"/>
      <c r="U132" s="46"/>
      <c r="V132" s="46"/>
    </row>
    <row r="133" spans="1:22" ht="15.75" x14ac:dyDescent="0.25">
      <c r="A133" s="61" t="s">
        <v>182</v>
      </c>
      <c r="B133" s="14"/>
      <c r="C133" s="14"/>
      <c r="D133" s="14" t="s">
        <v>183</v>
      </c>
      <c r="E133" s="33"/>
      <c r="F133" s="38"/>
      <c r="G133" s="39"/>
      <c r="H133" s="39"/>
      <c r="I133" s="39"/>
      <c r="J133" s="39"/>
      <c r="K133" s="39"/>
      <c r="L133" s="39"/>
      <c r="M133" s="39"/>
      <c r="N133" s="39"/>
      <c r="O133" s="39"/>
      <c r="P133" s="40"/>
      <c r="Q133" s="45"/>
      <c r="R133" s="46"/>
      <c r="S133" s="46"/>
      <c r="T133" s="46"/>
      <c r="U133" s="46"/>
      <c r="V133" s="46"/>
    </row>
    <row r="134" spans="1:22" ht="15.75" x14ac:dyDescent="0.25">
      <c r="A134" s="61" t="s">
        <v>184</v>
      </c>
      <c r="B134" s="14"/>
      <c r="C134" s="14"/>
      <c r="D134" s="14" t="s">
        <v>185</v>
      </c>
      <c r="E134" s="33"/>
      <c r="F134" s="38">
        <v>336.72300000000001</v>
      </c>
      <c r="G134" s="39">
        <v>26.096579999999999</v>
      </c>
      <c r="H134" s="39">
        <v>15.38862</v>
      </c>
      <c r="I134" s="39"/>
      <c r="J134" s="39">
        <v>60048.270689999998</v>
      </c>
      <c r="K134" s="39">
        <v>433.54899999999998</v>
      </c>
      <c r="L134" s="39"/>
      <c r="M134" s="39"/>
      <c r="N134" s="39"/>
      <c r="O134" s="39"/>
      <c r="P134" s="40"/>
      <c r="Q134" s="45"/>
      <c r="R134" s="46"/>
      <c r="S134" s="46"/>
      <c r="T134" s="46"/>
      <c r="U134" s="46"/>
      <c r="V134" s="46"/>
    </row>
    <row r="135" spans="1:22" ht="15.75" x14ac:dyDescent="0.25">
      <c r="A135" s="61" t="s">
        <v>186</v>
      </c>
      <c r="B135" s="14"/>
      <c r="C135" s="14"/>
      <c r="D135" s="14" t="s">
        <v>187</v>
      </c>
      <c r="E135" s="33"/>
      <c r="F135" s="38">
        <v>835.47899592258</v>
      </c>
      <c r="G135" s="39">
        <v>1810.2044911655905</v>
      </c>
      <c r="H135" s="39">
        <v>640.53389687397794</v>
      </c>
      <c r="I135" s="39"/>
      <c r="J135" s="39">
        <v>23671.904884473101</v>
      </c>
      <c r="K135" s="39">
        <v>842.11850295900956</v>
      </c>
      <c r="L135" s="39"/>
      <c r="M135" s="39"/>
      <c r="N135" s="39"/>
      <c r="O135" s="39"/>
      <c r="P135" s="40"/>
      <c r="Q135" s="45"/>
      <c r="R135" s="46"/>
      <c r="S135" s="46"/>
      <c r="T135" s="46"/>
      <c r="U135" s="46"/>
      <c r="V135" s="46"/>
    </row>
    <row r="136" spans="1:22" ht="15.75" x14ac:dyDescent="0.25">
      <c r="A136" s="61" t="s">
        <v>188</v>
      </c>
      <c r="B136" s="14"/>
      <c r="C136" s="14"/>
      <c r="D136" s="14" t="s">
        <v>189</v>
      </c>
      <c r="E136" s="33"/>
      <c r="F136" s="38"/>
      <c r="G136" s="39"/>
      <c r="H136" s="39">
        <v>128.28055800000001</v>
      </c>
      <c r="I136" s="39"/>
      <c r="J136" s="39"/>
      <c r="K136" s="39"/>
      <c r="L136" s="39"/>
      <c r="M136" s="39"/>
      <c r="N136" s="39"/>
      <c r="O136" s="39"/>
      <c r="P136" s="40"/>
      <c r="Q136" s="45"/>
      <c r="R136" s="46"/>
      <c r="S136" s="46"/>
      <c r="T136" s="46"/>
      <c r="U136" s="46"/>
      <c r="V136" s="46"/>
    </row>
    <row r="137" spans="1:22" ht="15.75" x14ac:dyDescent="0.25">
      <c r="A137" s="61" t="s">
        <v>190</v>
      </c>
      <c r="B137" s="14"/>
      <c r="C137" s="14"/>
      <c r="D137" s="14" t="s">
        <v>191</v>
      </c>
      <c r="E137" s="33"/>
      <c r="F137" s="38"/>
      <c r="G137" s="39"/>
      <c r="H137" s="39">
        <v>225.29695511</v>
      </c>
      <c r="I137" s="39">
        <v>820.3</v>
      </c>
      <c r="J137" s="39"/>
      <c r="K137" s="39">
        <v>439.476</v>
      </c>
      <c r="L137" s="39"/>
      <c r="M137" s="39"/>
      <c r="N137" s="39"/>
      <c r="O137" s="39"/>
      <c r="P137" s="40"/>
      <c r="Q137" s="45"/>
      <c r="R137" s="46"/>
      <c r="S137" s="46"/>
      <c r="T137" s="46"/>
      <c r="U137" s="46"/>
      <c r="V137" s="46"/>
    </row>
    <row r="138" spans="1:22" ht="15.75" x14ac:dyDescent="0.25">
      <c r="A138" s="61" t="s">
        <v>192</v>
      </c>
      <c r="B138" s="14"/>
      <c r="C138" s="14"/>
      <c r="D138" s="14" t="s">
        <v>158</v>
      </c>
      <c r="E138" s="33"/>
      <c r="F138" s="38"/>
      <c r="G138" s="39"/>
      <c r="H138" s="39"/>
      <c r="I138" s="39"/>
      <c r="J138" s="39"/>
      <c r="K138" s="39"/>
      <c r="L138" s="39"/>
      <c r="M138" s="39"/>
      <c r="N138" s="39"/>
      <c r="O138" s="39"/>
      <c r="P138" s="40"/>
      <c r="Q138" s="45"/>
      <c r="R138" s="46"/>
      <c r="S138" s="46"/>
      <c r="T138" s="46"/>
      <c r="U138" s="46"/>
      <c r="V138" s="46"/>
    </row>
    <row r="139" spans="1:22" ht="15.75" x14ac:dyDescent="0.25">
      <c r="A139" s="61"/>
      <c r="B139" s="14"/>
      <c r="C139" s="14"/>
      <c r="D139" s="14"/>
      <c r="E139" s="33"/>
      <c r="F139" s="38"/>
      <c r="G139" s="39"/>
      <c r="H139" s="39"/>
      <c r="I139" s="39"/>
      <c r="J139" s="39"/>
      <c r="K139" s="39"/>
      <c r="L139" s="39"/>
      <c r="M139" s="39"/>
      <c r="N139" s="39"/>
      <c r="O139" s="39"/>
      <c r="P139" s="40"/>
      <c r="Q139" s="45"/>
      <c r="R139" s="46"/>
      <c r="S139" s="46"/>
      <c r="T139" s="46"/>
      <c r="U139" s="46"/>
      <c r="V139" s="46"/>
    </row>
    <row r="140" spans="1:22" ht="15.75" x14ac:dyDescent="0.25">
      <c r="A140" s="61" t="s">
        <v>193</v>
      </c>
      <c r="B140" s="14"/>
      <c r="C140" s="15" t="s">
        <v>194</v>
      </c>
      <c r="D140" s="14"/>
      <c r="E140" s="33"/>
      <c r="F140" s="16">
        <f t="shared" ref="F140:P140" si="19">SUM(F141:F149)</f>
        <v>7868.7346300350009</v>
      </c>
      <c r="G140" s="17">
        <f t="shared" si="19"/>
        <v>400.34899999999993</v>
      </c>
      <c r="H140" s="17">
        <f t="shared" si="19"/>
        <v>0</v>
      </c>
      <c r="I140" s="17">
        <f t="shared" si="19"/>
        <v>248.42235400000001</v>
      </c>
      <c r="J140" s="17">
        <f t="shared" si="19"/>
        <v>55185.942199999998</v>
      </c>
      <c r="K140" s="17">
        <f t="shared" si="19"/>
        <v>1590.0747919653668</v>
      </c>
      <c r="L140" s="17">
        <f t="shared" si="19"/>
        <v>0</v>
      </c>
      <c r="M140" s="17">
        <f t="shared" si="19"/>
        <v>0</v>
      </c>
      <c r="N140" s="17">
        <f t="shared" si="19"/>
        <v>0</v>
      </c>
      <c r="O140" s="18">
        <f t="shared" si="19"/>
        <v>0</v>
      </c>
      <c r="P140" s="19">
        <f t="shared" si="19"/>
        <v>175841.34251758622</v>
      </c>
      <c r="R140" s="46"/>
      <c r="S140" s="46"/>
      <c r="T140" s="46"/>
      <c r="U140" s="46"/>
      <c r="V140" s="46"/>
    </row>
    <row r="141" spans="1:22" ht="15.75" x14ac:dyDescent="0.25">
      <c r="A141" s="61" t="s">
        <v>195</v>
      </c>
      <c r="B141" s="14"/>
      <c r="C141" s="14"/>
      <c r="D141" s="14" t="s">
        <v>196</v>
      </c>
      <c r="E141" s="33"/>
      <c r="F141" s="38">
        <v>3647.1000000000004</v>
      </c>
      <c r="G141" s="39">
        <v>400.34899999999993</v>
      </c>
      <c r="H141" s="39"/>
      <c r="I141" s="39"/>
      <c r="J141" s="39">
        <v>48041.88</v>
      </c>
      <c r="K141" s="39">
        <v>681.65499999999997</v>
      </c>
      <c r="L141" s="39"/>
      <c r="M141" s="39"/>
      <c r="N141" s="39"/>
      <c r="O141" s="39"/>
      <c r="P141" s="40">
        <v>175841.34251758622</v>
      </c>
      <c r="Q141" s="45"/>
      <c r="R141" s="46"/>
      <c r="S141" s="46"/>
      <c r="T141" s="46"/>
      <c r="U141" s="46"/>
      <c r="V141" s="46"/>
    </row>
    <row r="142" spans="1:22" ht="15.75" x14ac:dyDescent="0.25">
      <c r="A142" s="61" t="s">
        <v>197</v>
      </c>
      <c r="B142" s="14"/>
      <c r="C142" s="14"/>
      <c r="D142" s="14" t="s">
        <v>198</v>
      </c>
      <c r="E142" s="33"/>
      <c r="F142" s="38"/>
      <c r="G142" s="39"/>
      <c r="H142" s="39"/>
      <c r="I142" s="39">
        <v>248.42235400000001</v>
      </c>
      <c r="J142" s="39">
        <v>7144.0622000000003</v>
      </c>
      <c r="K142" s="39">
        <v>662.23789836096682</v>
      </c>
      <c r="L142" s="39"/>
      <c r="M142" s="39"/>
      <c r="N142" s="39"/>
      <c r="O142" s="39"/>
      <c r="P142" s="40"/>
      <c r="Q142" s="45"/>
      <c r="R142" s="46"/>
      <c r="S142" s="46"/>
      <c r="T142" s="46"/>
      <c r="U142" s="46"/>
      <c r="V142" s="46"/>
    </row>
    <row r="143" spans="1:22" ht="15.75" x14ac:dyDescent="0.25">
      <c r="A143" s="61" t="s">
        <v>199</v>
      </c>
      <c r="B143" s="14"/>
      <c r="C143" s="14"/>
      <c r="D143" s="14" t="s">
        <v>200</v>
      </c>
      <c r="E143" s="33"/>
      <c r="F143" s="38">
        <v>874.12</v>
      </c>
      <c r="G143" s="39"/>
      <c r="H143" s="39"/>
      <c r="I143" s="39"/>
      <c r="J143" s="39"/>
      <c r="K143" s="39">
        <v>164.33556859999999</v>
      </c>
      <c r="L143" s="39"/>
      <c r="M143" s="39"/>
      <c r="N143" s="39"/>
      <c r="O143" s="39"/>
      <c r="P143" s="40"/>
      <c r="Q143" s="45"/>
      <c r="R143" s="46"/>
      <c r="S143" s="46"/>
      <c r="T143" s="46"/>
      <c r="U143" s="46"/>
      <c r="V143" s="46"/>
    </row>
    <row r="144" spans="1:22" ht="15.75" x14ac:dyDescent="0.25">
      <c r="A144" s="61" t="s">
        <v>201</v>
      </c>
      <c r="B144" s="14"/>
      <c r="C144" s="14"/>
      <c r="D144" s="14" t="s">
        <v>202</v>
      </c>
      <c r="E144" s="33"/>
      <c r="F144" s="38"/>
      <c r="G144" s="39"/>
      <c r="H144" s="39"/>
      <c r="I144" s="39"/>
      <c r="J144" s="39"/>
      <c r="K144" s="39"/>
      <c r="L144" s="39"/>
      <c r="M144" s="39"/>
      <c r="N144" s="39"/>
      <c r="O144" s="39"/>
      <c r="P144" s="40"/>
      <c r="Q144" s="45"/>
      <c r="R144" s="46"/>
      <c r="S144" s="46"/>
      <c r="T144" s="46"/>
      <c r="U144" s="46"/>
      <c r="V144" s="46"/>
    </row>
    <row r="145" spans="1:22" ht="15.75" x14ac:dyDescent="0.25">
      <c r="A145" s="61" t="s">
        <v>203</v>
      </c>
      <c r="B145" s="14"/>
      <c r="C145" s="14"/>
      <c r="D145" s="14" t="s">
        <v>204</v>
      </c>
      <c r="E145" s="33"/>
      <c r="F145" s="38"/>
      <c r="G145" s="39"/>
      <c r="H145" s="39"/>
      <c r="I145" s="39"/>
      <c r="J145" s="39"/>
      <c r="K145" s="39"/>
      <c r="L145" s="39"/>
      <c r="M145" s="39"/>
      <c r="N145" s="39"/>
      <c r="O145" s="39"/>
      <c r="P145" s="40"/>
      <c r="Q145" s="45"/>
      <c r="R145" s="46"/>
      <c r="S145" s="46"/>
      <c r="T145" s="46"/>
      <c r="U145" s="46"/>
      <c r="V145" s="46"/>
    </row>
    <row r="146" spans="1:22" ht="15.75" x14ac:dyDescent="0.25">
      <c r="A146" s="61" t="s">
        <v>205</v>
      </c>
      <c r="B146" s="14"/>
      <c r="C146" s="14"/>
      <c r="D146" s="14" t="s">
        <v>206</v>
      </c>
      <c r="E146" s="33"/>
      <c r="F146" s="38"/>
      <c r="G146" s="39"/>
      <c r="H146" s="39"/>
      <c r="I146" s="39"/>
      <c r="J146" s="39"/>
      <c r="K146" s="39"/>
      <c r="L146" s="39"/>
      <c r="M146" s="39"/>
      <c r="N146" s="39"/>
      <c r="O146" s="39"/>
      <c r="P146" s="40"/>
      <c r="Q146" s="45"/>
      <c r="R146" s="46"/>
      <c r="S146" s="46"/>
      <c r="T146" s="46"/>
      <c r="U146" s="46"/>
      <c r="V146" s="46"/>
    </row>
    <row r="147" spans="1:22" ht="15.75" x14ac:dyDescent="0.25">
      <c r="A147" s="61" t="s">
        <v>207</v>
      </c>
      <c r="B147" s="14"/>
      <c r="C147" s="14"/>
      <c r="D147" s="14" t="s">
        <v>208</v>
      </c>
      <c r="E147" s="33"/>
      <c r="F147" s="38"/>
      <c r="G147" s="39"/>
      <c r="H147" s="39"/>
      <c r="I147" s="39"/>
      <c r="J147" s="39"/>
      <c r="K147" s="39"/>
      <c r="L147" s="39"/>
      <c r="M147" s="39"/>
      <c r="N147" s="39"/>
      <c r="O147" s="39"/>
      <c r="P147" s="40"/>
      <c r="Q147" s="45"/>
      <c r="R147" s="46"/>
      <c r="S147" s="46"/>
      <c r="T147" s="46"/>
      <c r="U147" s="46"/>
      <c r="V147" s="46"/>
    </row>
    <row r="148" spans="1:22" ht="15.75" x14ac:dyDescent="0.25">
      <c r="A148" s="61" t="s">
        <v>209</v>
      </c>
      <c r="B148" s="14"/>
      <c r="C148" s="14"/>
      <c r="D148" s="14" t="s">
        <v>210</v>
      </c>
      <c r="E148" s="33"/>
      <c r="F148" s="38"/>
      <c r="G148" s="39"/>
      <c r="H148" s="39"/>
      <c r="I148" s="39"/>
      <c r="J148" s="39"/>
      <c r="K148" s="39"/>
      <c r="L148" s="39"/>
      <c r="M148" s="39"/>
      <c r="N148" s="39"/>
      <c r="O148" s="39"/>
      <c r="P148" s="40"/>
      <c r="Q148" s="45"/>
      <c r="R148" s="46"/>
      <c r="S148" s="46"/>
      <c r="T148" s="46"/>
      <c r="U148" s="46"/>
      <c r="V148" s="46"/>
    </row>
    <row r="149" spans="1:22" ht="15.75" x14ac:dyDescent="0.25">
      <c r="A149" s="61" t="s">
        <v>211</v>
      </c>
      <c r="B149" s="14"/>
      <c r="C149" s="14"/>
      <c r="D149" s="14" t="s">
        <v>158</v>
      </c>
      <c r="E149" s="33"/>
      <c r="F149" s="38">
        <v>3347.5146300350007</v>
      </c>
      <c r="G149" s="39"/>
      <c r="H149" s="39"/>
      <c r="I149" s="39"/>
      <c r="J149" s="39"/>
      <c r="K149" s="39">
        <v>81.846325004400001</v>
      </c>
      <c r="L149" s="39"/>
      <c r="M149" s="39"/>
      <c r="N149" s="39"/>
      <c r="O149" s="39"/>
      <c r="P149" s="40"/>
      <c r="Q149" s="45"/>
      <c r="R149" s="46"/>
      <c r="S149" s="46"/>
      <c r="T149" s="46"/>
      <c r="U149" s="46"/>
      <c r="V149" s="46"/>
    </row>
    <row r="150" spans="1:22" ht="16.5" thickBot="1" x14ac:dyDescent="0.3">
      <c r="A150" s="61"/>
      <c r="B150" s="14"/>
      <c r="C150" s="14"/>
      <c r="D150" s="14"/>
      <c r="E150" s="33"/>
      <c r="F150" s="47"/>
      <c r="G150" s="48"/>
      <c r="H150" s="48"/>
      <c r="I150" s="48"/>
      <c r="J150" s="48"/>
      <c r="K150" s="48"/>
      <c r="L150" s="48"/>
      <c r="M150" s="48"/>
      <c r="N150" s="48"/>
      <c r="O150" s="48"/>
      <c r="P150" s="49"/>
      <c r="Q150" s="45"/>
      <c r="R150" s="46"/>
      <c r="S150" s="46"/>
      <c r="T150" s="46"/>
      <c r="U150" s="46"/>
      <c r="V150" s="46"/>
    </row>
    <row r="151" spans="1:22" ht="15.75" x14ac:dyDescent="0.25">
      <c r="A151" s="61"/>
      <c r="B151" s="14"/>
      <c r="C151" s="14"/>
      <c r="D151" s="14"/>
      <c r="E151" s="33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22" ht="16.5" thickBot="1" x14ac:dyDescent="0.3">
      <c r="A152" s="61"/>
      <c r="B152" s="14"/>
      <c r="C152" s="14"/>
      <c r="D152" s="14"/>
      <c r="E152" s="33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22" ht="29.25" customHeight="1" x14ac:dyDescent="0.25">
      <c r="A153" s="5">
        <v>4</v>
      </c>
      <c r="B153" s="195" t="s">
        <v>160</v>
      </c>
      <c r="C153" s="196"/>
      <c r="D153" s="197"/>
      <c r="E153" s="44"/>
      <c r="F153" s="198" t="str">
        <f>F$2</f>
        <v>ACIDIFICADORES, PRECURSORES DE OZONO Y GASES DE EFECTO INVERNADERO</v>
      </c>
      <c r="G153" s="199"/>
      <c r="H153" s="199"/>
      <c r="I153" s="199"/>
      <c r="J153" s="199"/>
      <c r="K153" s="199"/>
      <c r="L153" s="199"/>
      <c r="M153" s="199"/>
      <c r="N153" s="199"/>
      <c r="O153" s="199"/>
      <c r="P153" s="200"/>
    </row>
    <row r="154" spans="1:22" ht="15.75" thickBot="1" x14ac:dyDescent="0.3">
      <c r="A154" s="174"/>
      <c r="B154" s="9"/>
      <c r="C154" s="9"/>
      <c r="D154" s="9"/>
      <c r="E154" s="9"/>
      <c r="F154" s="11" t="str">
        <f t="shared" ref="F154:P154" si="20">F$3</f>
        <v>SOx (t)</v>
      </c>
      <c r="G154" s="12" t="str">
        <f t="shared" si="20"/>
        <v>NOx (t)</v>
      </c>
      <c r="H154" s="12" t="str">
        <f t="shared" si="20"/>
        <v>COVNM (t)</v>
      </c>
      <c r="I154" s="12" t="str">
        <f t="shared" si="20"/>
        <v>CH4 (t)</v>
      </c>
      <c r="J154" s="12" t="str">
        <f t="shared" si="20"/>
        <v>CO (t)</v>
      </c>
      <c r="K154" s="12" t="str">
        <f t="shared" si="20"/>
        <v>CO2 (kt)</v>
      </c>
      <c r="L154" s="12" t="str">
        <f t="shared" si="20"/>
        <v>N2O (t)</v>
      </c>
      <c r="M154" s="12" t="str">
        <f t="shared" si="20"/>
        <v>NH3 (t)</v>
      </c>
      <c r="N154" s="12" t="str">
        <f t="shared" si="20"/>
        <v>SF6 (t CO2eq)</v>
      </c>
      <c r="O154" s="12" t="str">
        <f t="shared" si="20"/>
        <v>HFC (t CO2eq)</v>
      </c>
      <c r="P154" s="13" t="str">
        <f t="shared" si="20"/>
        <v>PFC (t CO2eq)</v>
      </c>
    </row>
    <row r="155" spans="1:22" ht="15.75" x14ac:dyDescent="0.25">
      <c r="A155" s="61" t="s">
        <v>212</v>
      </c>
      <c r="B155" s="14"/>
      <c r="C155" s="15" t="s">
        <v>213</v>
      </c>
      <c r="D155" s="14"/>
      <c r="E155" s="33"/>
      <c r="F155" s="16">
        <f t="shared" ref="F155:P155" si="21">SUM(F156:F171)</f>
        <v>6141.1631949178818</v>
      </c>
      <c r="G155" s="17">
        <f t="shared" si="21"/>
        <v>1116.9512366099998</v>
      </c>
      <c r="H155" s="17">
        <f t="shared" si="21"/>
        <v>37.799300000000002</v>
      </c>
      <c r="I155" s="17">
        <f t="shared" si="21"/>
        <v>3.2399399999999998</v>
      </c>
      <c r="J155" s="17">
        <f t="shared" si="21"/>
        <v>161.99700000000001</v>
      </c>
      <c r="K155" s="17">
        <f t="shared" si="21"/>
        <v>1234.3058740396539</v>
      </c>
      <c r="L155" s="17">
        <f t="shared" si="21"/>
        <v>5018.7392</v>
      </c>
      <c r="M155" s="17">
        <f t="shared" si="21"/>
        <v>2303.3793116646875</v>
      </c>
      <c r="N155" s="17">
        <f t="shared" si="21"/>
        <v>0</v>
      </c>
      <c r="O155" s="18">
        <f t="shared" si="21"/>
        <v>0</v>
      </c>
      <c r="P155" s="19">
        <f t="shared" si="21"/>
        <v>0</v>
      </c>
      <c r="R155" s="46"/>
      <c r="S155" s="46"/>
      <c r="T155" s="46"/>
      <c r="U155" s="46"/>
      <c r="V155" s="46"/>
    </row>
    <row r="156" spans="1:22" ht="15.75" x14ac:dyDescent="0.25">
      <c r="A156" s="61" t="s">
        <v>214</v>
      </c>
      <c r="B156" s="14"/>
      <c r="C156" s="14"/>
      <c r="D156" s="14" t="s">
        <v>215</v>
      </c>
      <c r="E156" s="33"/>
      <c r="F156" s="38">
        <v>4448.5751569178819</v>
      </c>
      <c r="G156" s="39"/>
      <c r="H156" s="39"/>
      <c r="I156" s="39"/>
      <c r="J156" s="39"/>
      <c r="K156" s="39"/>
      <c r="L156" s="39"/>
      <c r="M156" s="39"/>
      <c r="N156" s="39"/>
      <c r="O156" s="39"/>
      <c r="P156" s="40"/>
      <c r="Q156" s="45"/>
      <c r="R156" s="46"/>
      <c r="S156" s="46"/>
      <c r="T156" s="46"/>
      <c r="U156" s="46"/>
      <c r="V156" s="46"/>
    </row>
    <row r="157" spans="1:22" ht="15.75" x14ac:dyDescent="0.25">
      <c r="A157" s="61" t="s">
        <v>216</v>
      </c>
      <c r="B157" s="14"/>
      <c r="C157" s="14"/>
      <c r="D157" s="14" t="s">
        <v>217</v>
      </c>
      <c r="E157" s="33"/>
      <c r="F157" s="38"/>
      <c r="G157" s="39">
        <v>497.74942660999994</v>
      </c>
      <c r="H157" s="39"/>
      <c r="I157" s="39"/>
      <c r="J157" s="39"/>
      <c r="K157" s="39"/>
      <c r="L157" s="39">
        <v>5018.7392</v>
      </c>
      <c r="M157" s="39">
        <v>9.9737959399999987</v>
      </c>
      <c r="N157" s="39"/>
      <c r="O157" s="39"/>
      <c r="P157" s="40"/>
      <c r="Q157" s="45"/>
      <c r="R157" s="46"/>
      <c r="S157" s="46"/>
      <c r="T157" s="46"/>
      <c r="U157" s="46"/>
      <c r="V157" s="46"/>
    </row>
    <row r="158" spans="1:22" ht="15.75" x14ac:dyDescent="0.25">
      <c r="A158" s="61" t="s">
        <v>218</v>
      </c>
      <c r="B158" s="14"/>
      <c r="C158" s="14"/>
      <c r="D158" s="14" t="s">
        <v>219</v>
      </c>
      <c r="E158" s="33"/>
      <c r="F158" s="38"/>
      <c r="G158" s="39"/>
      <c r="H158" s="39"/>
      <c r="I158" s="39"/>
      <c r="J158" s="39"/>
      <c r="K158" s="39">
        <v>326.85845778418752</v>
      </c>
      <c r="L158" s="39"/>
      <c r="M158" s="39"/>
      <c r="N158" s="39"/>
      <c r="O158" s="39"/>
      <c r="P158" s="40"/>
      <c r="Q158" s="45"/>
      <c r="R158" s="46"/>
      <c r="S158" s="46"/>
      <c r="T158" s="46"/>
      <c r="U158" s="46"/>
      <c r="V158" s="46"/>
    </row>
    <row r="159" spans="1:22" ht="15.75" x14ac:dyDescent="0.25">
      <c r="A159" s="61" t="s">
        <v>220</v>
      </c>
      <c r="B159" s="14"/>
      <c r="C159" s="14"/>
      <c r="D159" s="14" t="s">
        <v>221</v>
      </c>
      <c r="E159" s="33"/>
      <c r="F159" s="38"/>
      <c r="G159" s="39"/>
      <c r="H159" s="39"/>
      <c r="I159" s="39"/>
      <c r="J159" s="39"/>
      <c r="K159" s="39"/>
      <c r="L159" s="39"/>
      <c r="M159" s="39"/>
      <c r="N159" s="39"/>
      <c r="O159" s="39"/>
      <c r="P159" s="40"/>
      <c r="Q159" s="45"/>
      <c r="R159" s="46"/>
      <c r="S159" s="46"/>
      <c r="T159" s="46"/>
      <c r="U159" s="46"/>
      <c r="V159" s="46"/>
    </row>
    <row r="160" spans="1:22" ht="15.75" x14ac:dyDescent="0.25">
      <c r="A160" s="61" t="s">
        <v>222</v>
      </c>
      <c r="B160" s="14"/>
      <c r="C160" s="14"/>
      <c r="D160" s="14" t="s">
        <v>223</v>
      </c>
      <c r="E160" s="33"/>
      <c r="F160" s="38"/>
      <c r="G160" s="39"/>
      <c r="H160" s="39"/>
      <c r="I160" s="39"/>
      <c r="J160" s="39"/>
      <c r="K160" s="39"/>
      <c r="L160" s="39"/>
      <c r="M160" s="39">
        <v>144.79789990684563</v>
      </c>
      <c r="N160" s="39"/>
      <c r="O160" s="39"/>
      <c r="P160" s="40"/>
      <c r="Q160" s="45"/>
      <c r="R160" s="46"/>
      <c r="S160" s="46"/>
      <c r="T160" s="46"/>
      <c r="U160" s="46"/>
      <c r="V160" s="46"/>
    </row>
    <row r="161" spans="1:22" ht="15.75" x14ac:dyDescent="0.25">
      <c r="A161" s="61" t="s">
        <v>224</v>
      </c>
      <c r="B161" s="14"/>
      <c r="C161" s="14"/>
      <c r="D161" s="14" t="s">
        <v>225</v>
      </c>
      <c r="E161" s="33"/>
      <c r="F161" s="38"/>
      <c r="G161" s="39"/>
      <c r="H161" s="39"/>
      <c r="I161" s="39"/>
      <c r="J161" s="39"/>
      <c r="K161" s="39"/>
      <c r="L161" s="39"/>
      <c r="M161" s="39">
        <v>176.47605681784174</v>
      </c>
      <c r="N161" s="39"/>
      <c r="O161" s="39"/>
      <c r="P161" s="40"/>
      <c r="Q161" s="45"/>
      <c r="R161" s="46"/>
      <c r="S161" s="46"/>
      <c r="T161" s="46"/>
      <c r="U161" s="46"/>
      <c r="V161" s="46"/>
    </row>
    <row r="162" spans="1:22" ht="15.75" x14ac:dyDescent="0.25">
      <c r="A162" s="61" t="s">
        <v>226</v>
      </c>
      <c r="B162" s="14"/>
      <c r="C162" s="14"/>
      <c r="D162" s="14" t="s">
        <v>227</v>
      </c>
      <c r="E162" s="33"/>
      <c r="F162" s="38"/>
      <c r="G162" s="39"/>
      <c r="H162" s="39"/>
      <c r="I162" s="39"/>
      <c r="J162" s="39"/>
      <c r="K162" s="39"/>
      <c r="L162" s="39"/>
      <c r="M162" s="39">
        <v>1151.9785589999999</v>
      </c>
      <c r="N162" s="39"/>
      <c r="O162" s="39"/>
      <c r="P162" s="40"/>
      <c r="Q162" s="45"/>
      <c r="R162" s="46"/>
      <c r="S162" s="46"/>
      <c r="T162" s="46"/>
      <c r="U162" s="46"/>
      <c r="V162" s="46"/>
    </row>
    <row r="163" spans="1:22" ht="15.75" x14ac:dyDescent="0.25">
      <c r="A163" s="61" t="s">
        <v>228</v>
      </c>
      <c r="B163" s="14"/>
      <c r="C163" s="14"/>
      <c r="D163" s="14" t="s">
        <v>229</v>
      </c>
      <c r="E163" s="33"/>
      <c r="F163" s="38"/>
      <c r="G163" s="39"/>
      <c r="H163" s="39"/>
      <c r="I163" s="39"/>
      <c r="J163" s="39"/>
      <c r="K163" s="39"/>
      <c r="L163" s="39"/>
      <c r="M163" s="39">
        <v>820.15300000000002</v>
      </c>
      <c r="N163" s="39"/>
      <c r="O163" s="39"/>
      <c r="P163" s="40"/>
      <c r="Q163" s="45"/>
      <c r="R163" s="46"/>
      <c r="S163" s="46"/>
      <c r="T163" s="46"/>
      <c r="U163" s="46"/>
      <c r="V163" s="46"/>
    </row>
    <row r="164" spans="1:22" ht="15.75" x14ac:dyDescent="0.25">
      <c r="A164" s="61" t="s">
        <v>230</v>
      </c>
      <c r="B164" s="14"/>
      <c r="C164" s="14"/>
      <c r="D164" s="14" t="s">
        <v>231</v>
      </c>
      <c r="E164" s="33"/>
      <c r="F164" s="38">
        <v>1420.821688</v>
      </c>
      <c r="G164" s="39">
        <v>611.80867000000001</v>
      </c>
      <c r="H164" s="39">
        <v>37.799300000000002</v>
      </c>
      <c r="I164" s="39">
        <v>3.2399399999999998</v>
      </c>
      <c r="J164" s="39">
        <v>161.99700000000001</v>
      </c>
      <c r="K164" s="39">
        <v>141.47738000000001</v>
      </c>
      <c r="L164" s="39"/>
      <c r="M164" s="39"/>
      <c r="N164" s="39"/>
      <c r="O164" s="39"/>
      <c r="P164" s="40"/>
      <c r="Q164" s="45"/>
      <c r="R164" s="46"/>
      <c r="S164" s="46"/>
      <c r="T164" s="46"/>
      <c r="U164" s="46"/>
      <c r="V164" s="46"/>
    </row>
    <row r="165" spans="1:22" ht="15.75" x14ac:dyDescent="0.25">
      <c r="A165" s="61" t="s">
        <v>232</v>
      </c>
      <c r="B165" s="14"/>
      <c r="C165" s="14"/>
      <c r="D165" s="14" t="s">
        <v>233</v>
      </c>
      <c r="E165" s="33"/>
      <c r="F165" s="38">
        <v>271.76634999999999</v>
      </c>
      <c r="G165" s="39">
        <v>7.3931399999999998</v>
      </c>
      <c r="H165" s="39"/>
      <c r="I165" s="39"/>
      <c r="J165" s="39"/>
      <c r="K165" s="39"/>
      <c r="L165" s="39"/>
      <c r="M165" s="39"/>
      <c r="N165" s="39"/>
      <c r="O165" s="39"/>
      <c r="P165" s="40"/>
      <c r="Q165" s="45"/>
      <c r="R165" s="46"/>
      <c r="S165" s="46"/>
      <c r="T165" s="46"/>
      <c r="U165" s="46"/>
      <c r="V165" s="46"/>
    </row>
    <row r="166" spans="1:22" ht="15.75" x14ac:dyDescent="0.25">
      <c r="A166" s="61" t="s">
        <v>234</v>
      </c>
      <c r="B166" s="14"/>
      <c r="C166" s="14"/>
      <c r="D166" s="14" t="s">
        <v>235</v>
      </c>
      <c r="E166" s="33"/>
      <c r="F166" s="38"/>
      <c r="G166" s="39"/>
      <c r="H166" s="39"/>
      <c r="I166" s="39"/>
      <c r="J166" s="39"/>
      <c r="K166" s="39"/>
      <c r="L166" s="39"/>
      <c r="M166" s="39"/>
      <c r="N166" s="39"/>
      <c r="O166" s="39"/>
      <c r="P166" s="40"/>
      <c r="Q166" s="45"/>
      <c r="R166" s="46"/>
      <c r="S166" s="46"/>
      <c r="T166" s="46"/>
      <c r="U166" s="46"/>
      <c r="V166" s="46"/>
    </row>
    <row r="167" spans="1:22" ht="15.75" x14ac:dyDescent="0.25">
      <c r="A167" s="61" t="s">
        <v>236</v>
      </c>
      <c r="B167" s="14"/>
      <c r="C167" s="14"/>
      <c r="D167" s="14" t="s">
        <v>237</v>
      </c>
      <c r="E167" s="33"/>
      <c r="F167" s="38"/>
      <c r="G167" s="39"/>
      <c r="H167" s="39"/>
      <c r="I167" s="39"/>
      <c r="J167" s="39"/>
      <c r="K167" s="39">
        <v>27.670207999999999</v>
      </c>
      <c r="L167" s="39"/>
      <c r="M167" s="39"/>
      <c r="N167" s="39"/>
      <c r="O167" s="39"/>
      <c r="P167" s="40"/>
      <c r="Q167" s="45"/>
      <c r="R167" s="46"/>
      <c r="S167" s="46"/>
      <c r="T167" s="46"/>
      <c r="U167" s="46"/>
      <c r="V167" s="46"/>
    </row>
    <row r="168" spans="1:22" ht="15.75" x14ac:dyDescent="0.25">
      <c r="A168" s="61" t="s">
        <v>238</v>
      </c>
      <c r="B168" s="14"/>
      <c r="C168" s="14"/>
      <c r="D168" s="14" t="s">
        <v>239</v>
      </c>
      <c r="E168" s="33"/>
      <c r="F168" s="38"/>
      <c r="G168" s="39"/>
      <c r="H168" s="39"/>
      <c r="I168" s="39"/>
      <c r="J168" s="39"/>
      <c r="K168" s="39"/>
      <c r="L168" s="39"/>
      <c r="M168" s="39"/>
      <c r="N168" s="39"/>
      <c r="O168" s="39"/>
      <c r="P168" s="40"/>
      <c r="Q168" s="45"/>
      <c r="R168" s="46"/>
      <c r="S168" s="46"/>
      <c r="T168" s="46"/>
      <c r="U168" s="46"/>
      <c r="V168" s="46"/>
    </row>
    <row r="169" spans="1:22" ht="15.75" x14ac:dyDescent="0.25">
      <c r="A169" s="61" t="s">
        <v>240</v>
      </c>
      <c r="B169" s="14"/>
      <c r="C169" s="14"/>
      <c r="D169" s="14" t="s">
        <v>241</v>
      </c>
      <c r="E169" s="33"/>
      <c r="F169" s="38"/>
      <c r="G169" s="39"/>
      <c r="H169" s="39"/>
      <c r="I169" s="39"/>
      <c r="J169" s="39"/>
      <c r="K169" s="39"/>
      <c r="L169" s="39"/>
      <c r="M169" s="39"/>
      <c r="N169" s="39"/>
      <c r="O169" s="39"/>
      <c r="P169" s="40"/>
      <c r="Q169" s="45"/>
      <c r="R169" s="46"/>
      <c r="S169" s="46"/>
      <c r="T169" s="46"/>
      <c r="U169" s="46"/>
      <c r="V169" s="46"/>
    </row>
    <row r="170" spans="1:22" ht="15.75" x14ac:dyDescent="0.25">
      <c r="A170" s="61" t="s">
        <v>242</v>
      </c>
      <c r="B170" s="14"/>
      <c r="C170" s="14"/>
      <c r="D170" s="50" t="s">
        <v>243</v>
      </c>
      <c r="E170" s="33"/>
      <c r="F170" s="38"/>
      <c r="G170" s="39"/>
      <c r="H170" s="39"/>
      <c r="I170" s="39"/>
      <c r="J170" s="39"/>
      <c r="K170" s="39"/>
      <c r="L170" s="39"/>
      <c r="M170" s="39"/>
      <c r="N170" s="39"/>
      <c r="O170" s="39"/>
      <c r="P170" s="40"/>
      <c r="Q170" s="45"/>
      <c r="R170" s="46"/>
      <c r="S170" s="46"/>
      <c r="T170" s="46"/>
      <c r="U170" s="46"/>
      <c r="V170" s="46"/>
    </row>
    <row r="171" spans="1:22" ht="15.75" x14ac:dyDescent="0.25">
      <c r="A171" s="61" t="s">
        <v>244</v>
      </c>
      <c r="B171" s="14"/>
      <c r="C171" s="14"/>
      <c r="D171" s="50" t="s">
        <v>158</v>
      </c>
      <c r="E171" s="33"/>
      <c r="F171" s="38"/>
      <c r="G171" s="39"/>
      <c r="H171" s="39"/>
      <c r="I171" s="39"/>
      <c r="J171" s="39"/>
      <c r="K171" s="39">
        <v>738.29982825546631</v>
      </c>
      <c r="L171" s="39"/>
      <c r="M171" s="39"/>
      <c r="N171" s="39"/>
      <c r="O171" s="39"/>
      <c r="P171" s="40"/>
      <c r="Q171" s="45"/>
      <c r="R171" s="46"/>
      <c r="S171" s="46"/>
      <c r="T171" s="46"/>
      <c r="U171" s="46"/>
      <c r="V171" s="46"/>
    </row>
    <row r="172" spans="1:22" ht="15.75" x14ac:dyDescent="0.25">
      <c r="A172" s="61"/>
      <c r="B172" s="14"/>
      <c r="C172" s="14"/>
      <c r="D172" s="50"/>
      <c r="E172" s="33"/>
      <c r="F172" s="38"/>
      <c r="G172" s="39"/>
      <c r="H172" s="39"/>
      <c r="I172" s="39"/>
      <c r="J172" s="39"/>
      <c r="K172" s="39"/>
      <c r="L172" s="39"/>
      <c r="M172" s="39"/>
      <c r="N172" s="39"/>
      <c r="O172" s="39"/>
      <c r="P172" s="40"/>
      <c r="Q172" s="45"/>
      <c r="R172" s="46"/>
      <c r="S172" s="46"/>
      <c r="T172" s="46"/>
      <c r="U172" s="46"/>
      <c r="V172" s="46"/>
    </row>
    <row r="173" spans="1:22" ht="15.75" x14ac:dyDescent="0.25">
      <c r="A173" s="61" t="s">
        <v>245</v>
      </c>
      <c r="B173" s="14"/>
      <c r="C173" s="15" t="s">
        <v>246</v>
      </c>
      <c r="D173" s="14"/>
      <c r="E173" s="33"/>
      <c r="F173" s="16">
        <f t="shared" ref="F173:P173" si="22">SUM(F174:F199)</f>
        <v>0</v>
      </c>
      <c r="G173" s="17">
        <f t="shared" si="22"/>
        <v>0</v>
      </c>
      <c r="H173" s="17">
        <f t="shared" si="22"/>
        <v>9273.988942</v>
      </c>
      <c r="I173" s="17">
        <f t="shared" si="22"/>
        <v>4210.7480800000012</v>
      </c>
      <c r="J173" s="17">
        <f t="shared" si="22"/>
        <v>38.491</v>
      </c>
      <c r="K173" s="17">
        <f t="shared" si="22"/>
        <v>2204.6372583996545</v>
      </c>
      <c r="L173" s="17">
        <f t="shared" si="22"/>
        <v>807.44399999999996</v>
      </c>
      <c r="M173" s="17">
        <f t="shared" si="22"/>
        <v>0</v>
      </c>
      <c r="N173" s="17">
        <f t="shared" si="22"/>
        <v>0</v>
      </c>
      <c r="O173" s="18">
        <f t="shared" si="22"/>
        <v>0</v>
      </c>
      <c r="P173" s="19">
        <f t="shared" si="22"/>
        <v>0</v>
      </c>
      <c r="R173" s="46"/>
      <c r="S173" s="46"/>
      <c r="T173" s="46"/>
      <c r="U173" s="46"/>
      <c r="V173" s="46"/>
    </row>
    <row r="174" spans="1:22" ht="15.75" x14ac:dyDescent="0.25">
      <c r="A174" s="61" t="s">
        <v>247</v>
      </c>
      <c r="B174" s="14"/>
      <c r="C174" s="14"/>
      <c r="D174" s="14" t="s">
        <v>248</v>
      </c>
      <c r="E174" s="33"/>
      <c r="F174" s="38"/>
      <c r="G174" s="39"/>
      <c r="H174" s="39">
        <v>818.32320000000027</v>
      </c>
      <c r="I174" s="39">
        <v>4091.6160000000009</v>
      </c>
      <c r="J174" s="39"/>
      <c r="K174" s="39">
        <v>1835.8298453996549</v>
      </c>
      <c r="L174" s="39"/>
      <c r="M174" s="39"/>
      <c r="N174" s="39"/>
      <c r="O174" s="39"/>
      <c r="P174" s="40"/>
      <c r="Q174" s="45"/>
      <c r="R174" s="46"/>
      <c r="S174" s="46"/>
      <c r="T174" s="46"/>
      <c r="U174" s="46"/>
      <c r="V174" s="46"/>
    </row>
    <row r="175" spans="1:22" ht="15.75" x14ac:dyDescent="0.25">
      <c r="A175" s="61" t="s">
        <v>249</v>
      </c>
      <c r="B175" s="14"/>
      <c r="C175" s="14"/>
      <c r="D175" s="14" t="s">
        <v>250</v>
      </c>
      <c r="E175" s="33"/>
      <c r="F175" s="38"/>
      <c r="G175" s="39"/>
      <c r="H175" s="39">
        <v>683.96579999999994</v>
      </c>
      <c r="I175" s="39"/>
      <c r="J175" s="39"/>
      <c r="K175" s="39"/>
      <c r="L175" s="39"/>
      <c r="M175" s="39"/>
      <c r="N175" s="39"/>
      <c r="O175" s="39"/>
      <c r="P175" s="40"/>
      <c r="Q175" s="45"/>
      <c r="R175" s="46"/>
      <c r="S175" s="46"/>
      <c r="T175" s="46"/>
      <c r="U175" s="46"/>
      <c r="V175" s="46"/>
    </row>
    <row r="176" spans="1:22" ht="15.75" x14ac:dyDescent="0.25">
      <c r="A176" s="61" t="s">
        <v>251</v>
      </c>
      <c r="B176" s="14"/>
      <c r="C176" s="14"/>
      <c r="D176" s="14" t="s">
        <v>252</v>
      </c>
      <c r="E176" s="33"/>
      <c r="F176" s="38"/>
      <c r="G176" s="39"/>
      <c r="H176" s="39"/>
      <c r="I176" s="39"/>
      <c r="J176" s="39"/>
      <c r="K176" s="39"/>
      <c r="L176" s="39"/>
      <c r="M176" s="39"/>
      <c r="N176" s="39"/>
      <c r="O176" s="39"/>
      <c r="P176" s="40"/>
      <c r="Q176" s="45"/>
      <c r="R176" s="46"/>
      <c r="S176" s="46"/>
      <c r="T176" s="46"/>
      <c r="U176" s="46"/>
      <c r="V176" s="46"/>
    </row>
    <row r="177" spans="1:22" ht="15.75" x14ac:dyDescent="0.25">
      <c r="A177" s="61" t="s">
        <v>253</v>
      </c>
      <c r="B177" s="14"/>
      <c r="C177" s="14"/>
      <c r="D177" s="14" t="s">
        <v>254</v>
      </c>
      <c r="E177" s="33"/>
      <c r="F177" s="38"/>
      <c r="G177" s="39"/>
      <c r="H177" s="39">
        <v>1152.7275</v>
      </c>
      <c r="I177" s="39"/>
      <c r="J177" s="39"/>
      <c r="K177" s="39">
        <v>3.7234150000000001</v>
      </c>
      <c r="L177" s="39"/>
      <c r="M177" s="39"/>
      <c r="N177" s="39"/>
      <c r="O177" s="39"/>
      <c r="P177" s="40"/>
      <c r="Q177" s="45"/>
      <c r="R177" s="46"/>
      <c r="S177" s="46"/>
      <c r="T177" s="46"/>
      <c r="U177" s="46"/>
      <c r="V177" s="46"/>
    </row>
    <row r="178" spans="1:22" ht="15.75" x14ac:dyDescent="0.25">
      <c r="A178" s="61" t="s">
        <v>255</v>
      </c>
      <c r="B178" s="14"/>
      <c r="C178" s="14"/>
      <c r="D178" s="14" t="s">
        <v>256</v>
      </c>
      <c r="E178" s="33"/>
      <c r="F178" s="38"/>
      <c r="G178" s="39"/>
      <c r="H178" s="39"/>
      <c r="I178" s="39"/>
      <c r="J178" s="39"/>
      <c r="K178" s="39"/>
      <c r="L178" s="39"/>
      <c r="M178" s="39"/>
      <c r="N178" s="39"/>
      <c r="O178" s="39"/>
      <c r="P178" s="40"/>
      <c r="Q178" s="45"/>
      <c r="R178" s="46"/>
      <c r="S178" s="46"/>
      <c r="T178" s="46"/>
      <c r="U178" s="46"/>
      <c r="V178" s="46"/>
    </row>
    <row r="179" spans="1:22" ht="15.75" x14ac:dyDescent="0.25">
      <c r="A179" s="61" t="s">
        <v>257</v>
      </c>
      <c r="B179" s="14"/>
      <c r="C179" s="14"/>
      <c r="D179" s="14" t="s">
        <v>258</v>
      </c>
      <c r="E179" s="33"/>
      <c r="F179" s="38"/>
      <c r="G179" s="39"/>
      <c r="H179" s="39">
        <v>975.17204500000003</v>
      </c>
      <c r="I179" s="39"/>
      <c r="J179" s="39"/>
      <c r="K179" s="39"/>
      <c r="L179" s="39"/>
      <c r="M179" s="39"/>
      <c r="N179" s="39"/>
      <c r="O179" s="39"/>
      <c r="P179" s="40"/>
      <c r="Q179" s="45"/>
      <c r="R179" s="46"/>
      <c r="S179" s="46"/>
      <c r="T179" s="46"/>
      <c r="U179" s="46"/>
      <c r="V179" s="46"/>
    </row>
    <row r="180" spans="1:22" ht="15.75" x14ac:dyDescent="0.25">
      <c r="A180" s="61" t="s">
        <v>259</v>
      </c>
      <c r="B180" s="14"/>
      <c r="C180" s="14"/>
      <c r="D180" s="14" t="s">
        <v>260</v>
      </c>
      <c r="E180" s="33"/>
      <c r="F180" s="38"/>
      <c r="G180" s="39"/>
      <c r="H180" s="39">
        <v>388.58342300000004</v>
      </c>
      <c r="I180" s="39"/>
      <c r="J180" s="39"/>
      <c r="K180" s="39"/>
      <c r="L180" s="39"/>
      <c r="M180" s="39"/>
      <c r="N180" s="39"/>
      <c r="O180" s="39"/>
      <c r="P180" s="40"/>
      <c r="Q180" s="45"/>
      <c r="R180" s="46"/>
      <c r="S180" s="46"/>
      <c r="T180" s="46"/>
      <c r="U180" s="46"/>
      <c r="V180" s="46"/>
    </row>
    <row r="181" spans="1:22" ht="15.75" x14ac:dyDescent="0.25">
      <c r="A181" s="61" t="s">
        <v>261</v>
      </c>
      <c r="B181" s="14"/>
      <c r="C181" s="14"/>
      <c r="D181" s="14" t="s">
        <v>262</v>
      </c>
      <c r="E181" s="33"/>
      <c r="F181" s="38"/>
      <c r="G181" s="39"/>
      <c r="H181" s="39">
        <v>83.326806000000005</v>
      </c>
      <c r="I181" s="39"/>
      <c r="J181" s="39"/>
      <c r="K181" s="39"/>
      <c r="L181" s="39"/>
      <c r="M181" s="39"/>
      <c r="N181" s="39"/>
      <c r="O181" s="39"/>
      <c r="P181" s="40"/>
      <c r="Q181" s="45"/>
      <c r="R181" s="46"/>
      <c r="S181" s="46"/>
      <c r="T181" s="46"/>
      <c r="U181" s="46"/>
      <c r="V181" s="46"/>
    </row>
    <row r="182" spans="1:22" ht="15.75" x14ac:dyDescent="0.25">
      <c r="A182" s="61" t="s">
        <v>263</v>
      </c>
      <c r="B182" s="14"/>
      <c r="C182" s="14"/>
      <c r="D182" s="14" t="s">
        <v>264</v>
      </c>
      <c r="E182" s="33"/>
      <c r="F182" s="38"/>
      <c r="G182" s="39"/>
      <c r="H182" s="39">
        <v>3302.2920000000004</v>
      </c>
      <c r="I182" s="39"/>
      <c r="J182" s="39"/>
      <c r="K182" s="39"/>
      <c r="L182" s="39"/>
      <c r="M182" s="39"/>
      <c r="N182" s="39"/>
      <c r="O182" s="39"/>
      <c r="P182" s="40"/>
      <c r="Q182" s="45"/>
      <c r="R182" s="46"/>
      <c r="S182" s="46"/>
      <c r="T182" s="46"/>
      <c r="U182" s="46"/>
      <c r="V182" s="46"/>
    </row>
    <row r="183" spans="1:22" ht="15.75" x14ac:dyDescent="0.25">
      <c r="A183" s="61" t="s">
        <v>265</v>
      </c>
      <c r="B183" s="14"/>
      <c r="C183" s="14"/>
      <c r="D183" s="14" t="s">
        <v>266</v>
      </c>
      <c r="E183" s="33"/>
      <c r="F183" s="38"/>
      <c r="G183" s="39"/>
      <c r="H183" s="39">
        <v>374</v>
      </c>
      <c r="I183" s="39"/>
      <c r="J183" s="39"/>
      <c r="K183" s="39"/>
      <c r="L183" s="39"/>
      <c r="M183" s="39"/>
      <c r="N183" s="39"/>
      <c r="O183" s="39"/>
      <c r="P183" s="40"/>
      <c r="Q183" s="45"/>
      <c r="R183" s="46"/>
      <c r="S183" s="46"/>
      <c r="T183" s="46"/>
      <c r="U183" s="46"/>
      <c r="V183" s="46"/>
    </row>
    <row r="184" spans="1:22" ht="15.75" x14ac:dyDescent="0.25">
      <c r="A184" s="61" t="s">
        <v>267</v>
      </c>
      <c r="B184" s="14"/>
      <c r="C184" s="14"/>
      <c r="D184" s="14" t="s">
        <v>268</v>
      </c>
      <c r="E184" s="33"/>
      <c r="F184" s="38"/>
      <c r="G184" s="39"/>
      <c r="H184" s="39">
        <v>34.018079999999998</v>
      </c>
      <c r="I184" s="39"/>
      <c r="J184" s="39"/>
      <c r="K184" s="39"/>
      <c r="L184" s="39"/>
      <c r="M184" s="39"/>
      <c r="N184" s="39"/>
      <c r="O184" s="39"/>
      <c r="P184" s="40"/>
      <c r="Q184" s="45"/>
      <c r="R184" s="46"/>
      <c r="S184" s="46"/>
      <c r="T184" s="46"/>
      <c r="U184" s="46"/>
      <c r="V184" s="46"/>
    </row>
    <row r="185" spans="1:22" ht="15.75" x14ac:dyDescent="0.25">
      <c r="A185" s="61" t="s">
        <v>269</v>
      </c>
      <c r="B185" s="14"/>
      <c r="C185" s="14"/>
      <c r="D185" s="14" t="s">
        <v>270</v>
      </c>
      <c r="E185" s="33"/>
      <c r="F185" s="38"/>
      <c r="G185" s="39"/>
      <c r="H185" s="39">
        <v>39.257460000000002</v>
      </c>
      <c r="I185" s="39"/>
      <c r="J185" s="39"/>
      <c r="K185" s="39"/>
      <c r="L185" s="39"/>
      <c r="M185" s="39"/>
      <c r="N185" s="39"/>
      <c r="O185" s="39"/>
      <c r="P185" s="40"/>
      <c r="Q185" s="45"/>
      <c r="R185" s="46"/>
      <c r="S185" s="46"/>
      <c r="T185" s="46"/>
      <c r="U185" s="46"/>
      <c r="V185" s="46"/>
    </row>
    <row r="186" spans="1:22" ht="15.75" x14ac:dyDescent="0.25">
      <c r="A186" s="61" t="s">
        <v>271</v>
      </c>
      <c r="B186" s="14"/>
      <c r="C186" s="14"/>
      <c r="D186" s="14" t="s">
        <v>272</v>
      </c>
      <c r="E186" s="33"/>
      <c r="F186" s="38"/>
      <c r="G186" s="39"/>
      <c r="H186" s="39">
        <v>171</v>
      </c>
      <c r="I186" s="39"/>
      <c r="J186" s="39"/>
      <c r="K186" s="39"/>
      <c r="L186" s="39"/>
      <c r="M186" s="39"/>
      <c r="N186" s="39"/>
      <c r="O186" s="39"/>
      <c r="P186" s="40"/>
      <c r="Q186" s="45"/>
      <c r="R186" s="46"/>
      <c r="S186" s="46"/>
      <c r="T186" s="46"/>
      <c r="U186" s="46"/>
      <c r="V186" s="46"/>
    </row>
    <row r="187" spans="1:22" ht="15.75" x14ac:dyDescent="0.25">
      <c r="A187" s="61" t="s">
        <v>273</v>
      </c>
      <c r="B187" s="14"/>
      <c r="C187" s="14"/>
      <c r="D187" s="14" t="s">
        <v>274</v>
      </c>
      <c r="E187" s="33"/>
      <c r="F187" s="38"/>
      <c r="G187" s="39"/>
      <c r="H187" s="39">
        <v>524.29499999999996</v>
      </c>
      <c r="I187" s="39"/>
      <c r="J187" s="39"/>
      <c r="K187" s="39"/>
      <c r="L187" s="39"/>
      <c r="M187" s="39"/>
      <c r="N187" s="39"/>
      <c r="O187" s="39"/>
      <c r="P187" s="40"/>
      <c r="Q187" s="45"/>
      <c r="R187" s="46"/>
      <c r="S187" s="46"/>
      <c r="T187" s="46"/>
      <c r="U187" s="46"/>
      <c r="V187" s="46"/>
    </row>
    <row r="188" spans="1:22" ht="15.75" x14ac:dyDescent="0.25">
      <c r="A188" s="61" t="s">
        <v>275</v>
      </c>
      <c r="B188" s="14"/>
      <c r="C188" s="14"/>
      <c r="D188" s="14" t="s">
        <v>276</v>
      </c>
      <c r="E188" s="33"/>
      <c r="F188" s="38"/>
      <c r="G188" s="39"/>
      <c r="H188" s="39">
        <v>522.90300000000002</v>
      </c>
      <c r="I188" s="39"/>
      <c r="J188" s="39"/>
      <c r="K188" s="39"/>
      <c r="L188" s="39"/>
      <c r="M188" s="39"/>
      <c r="N188" s="39"/>
      <c r="O188" s="39"/>
      <c r="P188" s="40"/>
      <c r="Q188" s="45"/>
      <c r="R188" s="46"/>
      <c r="S188" s="46"/>
      <c r="T188" s="46"/>
      <c r="U188" s="46"/>
      <c r="V188" s="46"/>
    </row>
    <row r="189" spans="1:22" ht="15.75" x14ac:dyDescent="0.25">
      <c r="A189" s="61" t="s">
        <v>277</v>
      </c>
      <c r="B189" s="14"/>
      <c r="C189" s="14"/>
      <c r="D189" s="14" t="s">
        <v>278</v>
      </c>
      <c r="E189" s="33"/>
      <c r="F189" s="38"/>
      <c r="G189" s="39"/>
      <c r="H189" s="39">
        <v>0.57820000000000005</v>
      </c>
      <c r="I189" s="39">
        <v>93.22</v>
      </c>
      <c r="J189" s="39"/>
      <c r="K189" s="39">
        <v>41.3</v>
      </c>
      <c r="L189" s="39"/>
      <c r="M189" s="39"/>
      <c r="N189" s="39"/>
      <c r="O189" s="39"/>
      <c r="P189" s="40"/>
      <c r="Q189" s="45"/>
      <c r="R189" s="46"/>
      <c r="S189" s="46"/>
      <c r="T189" s="46"/>
      <c r="U189" s="46"/>
      <c r="V189" s="46"/>
    </row>
    <row r="190" spans="1:22" ht="15.75" x14ac:dyDescent="0.25">
      <c r="A190" s="61" t="s">
        <v>279</v>
      </c>
      <c r="B190" s="14"/>
      <c r="C190" s="14"/>
      <c r="D190" s="14" t="s">
        <v>280</v>
      </c>
      <c r="E190" s="33"/>
      <c r="F190" s="38"/>
      <c r="G190" s="39"/>
      <c r="H190" s="39">
        <v>0.30792799999999998</v>
      </c>
      <c r="I190" s="39"/>
      <c r="J190" s="39">
        <v>38.491</v>
      </c>
      <c r="K190" s="39"/>
      <c r="L190" s="39"/>
      <c r="M190" s="39"/>
      <c r="N190" s="39"/>
      <c r="O190" s="39"/>
      <c r="P190" s="40"/>
      <c r="Q190" s="45"/>
      <c r="R190" s="46"/>
      <c r="S190" s="46"/>
      <c r="T190" s="46"/>
      <c r="U190" s="46"/>
      <c r="V190" s="46"/>
    </row>
    <row r="191" spans="1:22" ht="15.75" x14ac:dyDescent="0.25">
      <c r="A191" s="61" t="s">
        <v>281</v>
      </c>
      <c r="B191" s="14"/>
      <c r="C191" s="14"/>
      <c r="D191" s="14" t="s">
        <v>282</v>
      </c>
      <c r="E191" s="33"/>
      <c r="F191" s="38"/>
      <c r="G191" s="39"/>
      <c r="H191" s="39">
        <v>23.344000000000001</v>
      </c>
      <c r="I191" s="39"/>
      <c r="J191" s="39"/>
      <c r="K191" s="39"/>
      <c r="L191" s="39"/>
      <c r="M191" s="39"/>
      <c r="N191" s="39"/>
      <c r="O191" s="39"/>
      <c r="P191" s="40"/>
      <c r="Q191" s="45"/>
      <c r="R191" s="46"/>
      <c r="S191" s="46"/>
      <c r="T191" s="46"/>
      <c r="U191" s="46"/>
      <c r="V191" s="46"/>
    </row>
    <row r="192" spans="1:22" ht="15.75" x14ac:dyDescent="0.25">
      <c r="A192" s="61" t="s">
        <v>283</v>
      </c>
      <c r="B192" s="14"/>
      <c r="C192" s="14"/>
      <c r="D192" s="14" t="s">
        <v>284</v>
      </c>
      <c r="E192" s="33"/>
      <c r="F192" s="38"/>
      <c r="G192" s="39"/>
      <c r="H192" s="39">
        <v>35.938499999999998</v>
      </c>
      <c r="I192" s="39"/>
      <c r="J192" s="39"/>
      <c r="K192" s="39"/>
      <c r="L192" s="39"/>
      <c r="M192" s="39"/>
      <c r="N192" s="39"/>
      <c r="O192" s="39"/>
      <c r="P192" s="40"/>
      <c r="Q192" s="45"/>
      <c r="R192" s="46"/>
      <c r="S192" s="46"/>
      <c r="T192" s="46"/>
      <c r="U192" s="46"/>
      <c r="V192" s="46"/>
    </row>
    <row r="193" spans="1:22" ht="15.75" x14ac:dyDescent="0.25">
      <c r="A193" s="61" t="s">
        <v>285</v>
      </c>
      <c r="B193" s="14"/>
      <c r="C193" s="14"/>
      <c r="D193" s="14" t="s">
        <v>286</v>
      </c>
      <c r="E193" s="33"/>
      <c r="F193" s="38"/>
      <c r="G193" s="39"/>
      <c r="H193" s="39">
        <v>143.95599999999999</v>
      </c>
      <c r="I193" s="39">
        <v>25.91208</v>
      </c>
      <c r="J193" s="39"/>
      <c r="K193" s="39">
        <v>143.95599999999999</v>
      </c>
      <c r="L193" s="39"/>
      <c r="M193" s="39"/>
      <c r="N193" s="39"/>
      <c r="O193" s="39"/>
      <c r="P193" s="40"/>
      <c r="Q193" s="45"/>
      <c r="R193" s="46"/>
      <c r="S193" s="46"/>
      <c r="T193" s="46"/>
      <c r="U193" s="46"/>
      <c r="V193" s="46"/>
    </row>
    <row r="194" spans="1:22" ht="15.75" x14ac:dyDescent="0.25">
      <c r="A194" s="61" t="s">
        <v>287</v>
      </c>
      <c r="B194" s="14"/>
      <c r="C194" s="14"/>
      <c r="D194" s="14" t="s">
        <v>288</v>
      </c>
      <c r="E194" s="33"/>
      <c r="F194" s="38"/>
      <c r="G194" s="39"/>
      <c r="H194" s="39"/>
      <c r="I194" s="39"/>
      <c r="J194" s="39"/>
      <c r="K194" s="39"/>
      <c r="L194" s="39"/>
      <c r="M194" s="39"/>
      <c r="N194" s="39"/>
      <c r="O194" s="39"/>
      <c r="P194" s="40"/>
      <c r="Q194" s="45"/>
      <c r="R194" s="46"/>
      <c r="S194" s="46"/>
      <c r="T194" s="46"/>
      <c r="U194" s="46"/>
      <c r="V194" s="46"/>
    </row>
    <row r="195" spans="1:22" ht="15.75" x14ac:dyDescent="0.25">
      <c r="A195" s="61" t="s">
        <v>289</v>
      </c>
      <c r="B195" s="14"/>
      <c r="C195" s="14"/>
      <c r="D195" s="14" t="s">
        <v>243</v>
      </c>
      <c r="E195" s="33"/>
      <c r="F195" s="38"/>
      <c r="G195" s="39"/>
      <c r="H195" s="39"/>
      <c r="I195" s="39"/>
      <c r="J195" s="39"/>
      <c r="K195" s="39"/>
      <c r="L195" s="39"/>
      <c r="M195" s="39"/>
      <c r="N195" s="39"/>
      <c r="O195" s="39"/>
      <c r="P195" s="40"/>
      <c r="Q195" s="45"/>
      <c r="R195" s="46"/>
      <c r="S195" s="46"/>
      <c r="T195" s="46"/>
      <c r="U195" s="46"/>
      <c r="V195" s="46"/>
    </row>
    <row r="196" spans="1:22" ht="15.75" x14ac:dyDescent="0.25">
      <c r="A196" s="61" t="s">
        <v>290</v>
      </c>
      <c r="B196" s="14"/>
      <c r="C196" s="14"/>
      <c r="D196" s="14" t="s">
        <v>291</v>
      </c>
      <c r="E196" s="33"/>
      <c r="F196" s="38"/>
      <c r="G196" s="39"/>
      <c r="H196" s="39"/>
      <c r="I196" s="39"/>
      <c r="J196" s="39"/>
      <c r="K196" s="39"/>
      <c r="L196" s="39"/>
      <c r="M196" s="39"/>
      <c r="N196" s="39"/>
      <c r="O196" s="39"/>
      <c r="P196" s="40"/>
      <c r="Q196" s="45"/>
      <c r="R196" s="46"/>
      <c r="S196" s="46"/>
      <c r="T196" s="46"/>
      <c r="U196" s="46"/>
      <c r="V196" s="46"/>
    </row>
    <row r="197" spans="1:22" ht="15.75" x14ac:dyDescent="0.25">
      <c r="A197" s="61" t="s">
        <v>292</v>
      </c>
      <c r="B197" s="14"/>
      <c r="C197" s="14"/>
      <c r="D197" s="14" t="s">
        <v>293</v>
      </c>
      <c r="E197" s="33"/>
      <c r="F197" s="38"/>
      <c r="G197" s="39"/>
      <c r="H197" s="39"/>
      <c r="I197" s="39"/>
      <c r="J197" s="39"/>
      <c r="K197" s="39"/>
      <c r="L197" s="39"/>
      <c r="M197" s="39"/>
      <c r="N197" s="39"/>
      <c r="O197" s="39"/>
      <c r="P197" s="40"/>
      <c r="Q197" s="45"/>
      <c r="R197" s="46"/>
      <c r="S197" s="46"/>
      <c r="T197" s="46"/>
      <c r="U197" s="46"/>
      <c r="V197" s="46"/>
    </row>
    <row r="198" spans="1:22" ht="15.75" x14ac:dyDescent="0.25">
      <c r="A198" s="61" t="s">
        <v>294</v>
      </c>
      <c r="B198" s="14"/>
      <c r="C198" s="14"/>
      <c r="D198" s="14" t="s">
        <v>295</v>
      </c>
      <c r="E198" s="33"/>
      <c r="F198" s="38"/>
      <c r="G198" s="39"/>
      <c r="H198" s="39"/>
      <c r="I198" s="39"/>
      <c r="J198" s="39"/>
      <c r="K198" s="39"/>
      <c r="L198" s="39"/>
      <c r="M198" s="39"/>
      <c r="N198" s="39"/>
      <c r="O198" s="39"/>
      <c r="P198" s="40"/>
      <c r="Q198" s="45"/>
      <c r="R198" s="46"/>
      <c r="S198" s="46"/>
      <c r="T198" s="46"/>
      <c r="U198" s="46"/>
      <c r="V198" s="46"/>
    </row>
    <row r="199" spans="1:22" ht="16.5" thickBot="1" x14ac:dyDescent="0.3">
      <c r="A199" s="61" t="s">
        <v>296</v>
      </c>
      <c r="B199" s="14"/>
      <c r="C199" s="14"/>
      <c r="D199" s="14" t="s">
        <v>297</v>
      </c>
      <c r="E199" s="33"/>
      <c r="F199" s="38"/>
      <c r="G199" s="39"/>
      <c r="H199" s="39"/>
      <c r="I199" s="39"/>
      <c r="J199" s="39"/>
      <c r="K199" s="39">
        <v>179.82799799999998</v>
      </c>
      <c r="L199" s="39">
        <v>807.44399999999996</v>
      </c>
      <c r="M199" s="39"/>
      <c r="N199" s="39"/>
      <c r="O199" s="39"/>
      <c r="P199" s="40"/>
      <c r="Q199" s="45"/>
      <c r="R199" s="46"/>
      <c r="S199" s="46"/>
      <c r="T199" s="46"/>
      <c r="U199" s="46"/>
      <c r="V199" s="46"/>
    </row>
    <row r="200" spans="1:22" ht="15.75" x14ac:dyDescent="0.25">
      <c r="A200" s="61"/>
      <c r="B200" s="14"/>
      <c r="C200" s="14"/>
      <c r="D200" s="14"/>
      <c r="E200" s="33"/>
      <c r="F200" s="51"/>
      <c r="G200" s="51"/>
      <c r="H200" s="51"/>
      <c r="I200" s="51"/>
      <c r="J200" s="51"/>
      <c r="K200" s="51"/>
      <c r="L200" s="51"/>
      <c r="M200" s="51"/>
      <c r="N200" s="51"/>
      <c r="O200" s="51"/>
      <c r="P200" s="51"/>
      <c r="Q200" s="45"/>
      <c r="R200" s="46"/>
      <c r="S200" s="46"/>
      <c r="T200" s="46"/>
      <c r="U200" s="46"/>
      <c r="V200" s="46"/>
    </row>
    <row r="201" spans="1:22" ht="16.5" thickBot="1" x14ac:dyDescent="0.3">
      <c r="A201" s="61"/>
      <c r="B201" s="14"/>
      <c r="C201" s="14"/>
      <c r="D201" s="14"/>
      <c r="E201" s="33"/>
      <c r="F201" s="52"/>
      <c r="G201" s="52"/>
      <c r="H201" s="52"/>
      <c r="I201" s="52"/>
      <c r="J201" s="52"/>
      <c r="K201" s="52"/>
      <c r="L201" s="52"/>
      <c r="M201" s="52"/>
      <c r="N201" s="52"/>
      <c r="O201" s="52"/>
      <c r="P201" s="52"/>
      <c r="Q201" s="45"/>
      <c r="R201" s="46"/>
      <c r="S201" s="46"/>
      <c r="T201" s="46"/>
      <c r="U201" s="46"/>
      <c r="V201" s="46"/>
    </row>
    <row r="202" spans="1:22" ht="29.25" customHeight="1" x14ac:dyDescent="0.25">
      <c r="A202" s="5">
        <v>4</v>
      </c>
      <c r="B202" s="195" t="s">
        <v>160</v>
      </c>
      <c r="C202" s="196"/>
      <c r="D202" s="197"/>
      <c r="E202" s="44"/>
      <c r="F202" s="198" t="str">
        <f>F$2</f>
        <v>ACIDIFICADORES, PRECURSORES DE OZONO Y GASES DE EFECTO INVERNADERO</v>
      </c>
      <c r="G202" s="199"/>
      <c r="H202" s="199"/>
      <c r="I202" s="199"/>
      <c r="J202" s="199"/>
      <c r="K202" s="199"/>
      <c r="L202" s="199"/>
      <c r="M202" s="199"/>
      <c r="N202" s="199"/>
      <c r="O202" s="199"/>
      <c r="P202" s="200"/>
    </row>
    <row r="203" spans="1:22" ht="15.75" thickBot="1" x14ac:dyDescent="0.3">
      <c r="A203" s="174"/>
      <c r="B203" s="9"/>
      <c r="C203" s="9"/>
      <c r="D203" s="9"/>
      <c r="E203" s="9"/>
      <c r="F203" s="11" t="str">
        <f t="shared" ref="F203:P203" si="23">F$3</f>
        <v>SOx (t)</v>
      </c>
      <c r="G203" s="12" t="str">
        <f t="shared" si="23"/>
        <v>NOx (t)</v>
      </c>
      <c r="H203" s="12" t="str">
        <f t="shared" si="23"/>
        <v>COVNM (t)</v>
      </c>
      <c r="I203" s="12" t="str">
        <f t="shared" si="23"/>
        <v>CH4 (t)</v>
      </c>
      <c r="J203" s="12" t="str">
        <f t="shared" si="23"/>
        <v>CO (t)</v>
      </c>
      <c r="K203" s="12" t="str">
        <f t="shared" si="23"/>
        <v>CO2 (kt)</v>
      </c>
      <c r="L203" s="12" t="str">
        <f t="shared" si="23"/>
        <v>N2O (t)</v>
      </c>
      <c r="M203" s="12" t="str">
        <f t="shared" si="23"/>
        <v>NH3 (t)</v>
      </c>
      <c r="N203" s="12" t="str">
        <f t="shared" si="23"/>
        <v>SF6 (t CO2eq)</v>
      </c>
      <c r="O203" s="12" t="str">
        <f t="shared" si="23"/>
        <v>HFC (t CO2eq)</v>
      </c>
      <c r="P203" s="13" t="str">
        <f t="shared" si="23"/>
        <v>PFC (t CO2eq)</v>
      </c>
    </row>
    <row r="204" spans="1:22" ht="31.5" customHeight="1" x14ac:dyDescent="0.25">
      <c r="A204" s="61" t="s">
        <v>298</v>
      </c>
      <c r="B204" s="14"/>
      <c r="C204" s="204" t="s">
        <v>299</v>
      </c>
      <c r="D204" s="205"/>
      <c r="E204" s="33"/>
      <c r="F204" s="16">
        <f>SUM(F205:F226)</f>
        <v>3392.3968000000004</v>
      </c>
      <c r="G204" s="17">
        <f t="shared" ref="G204:P204" si="24">SUM(G205:G226)</f>
        <v>1692.1183999999998</v>
      </c>
      <c r="H204" s="17">
        <f t="shared" si="24"/>
        <v>30921.960496</v>
      </c>
      <c r="I204" s="17">
        <f t="shared" si="24"/>
        <v>0</v>
      </c>
      <c r="J204" s="17">
        <f t="shared" si="24"/>
        <v>35574.712400999997</v>
      </c>
      <c r="K204" s="17">
        <f t="shared" si="24"/>
        <v>22016.009341022735</v>
      </c>
      <c r="L204" s="17">
        <f t="shared" si="24"/>
        <v>0</v>
      </c>
      <c r="M204" s="17">
        <f t="shared" si="24"/>
        <v>958.96830999999997</v>
      </c>
      <c r="N204" s="17">
        <f t="shared" si="24"/>
        <v>0</v>
      </c>
      <c r="O204" s="18">
        <f t="shared" si="24"/>
        <v>0</v>
      </c>
      <c r="P204" s="19">
        <f t="shared" si="24"/>
        <v>0</v>
      </c>
      <c r="R204" s="46"/>
      <c r="S204" s="46"/>
      <c r="T204" s="46"/>
      <c r="U204" s="46"/>
      <c r="V204" s="46"/>
    </row>
    <row r="205" spans="1:22" ht="15.75" x14ac:dyDescent="0.25">
      <c r="A205" s="61" t="s">
        <v>300</v>
      </c>
      <c r="B205" s="14"/>
      <c r="C205" s="14"/>
      <c r="D205" s="14" t="s">
        <v>301</v>
      </c>
      <c r="E205" s="33"/>
      <c r="F205" s="38"/>
      <c r="G205" s="39"/>
      <c r="H205" s="39">
        <v>17.825001</v>
      </c>
      <c r="I205" s="39"/>
      <c r="J205" s="39"/>
      <c r="K205" s="39"/>
      <c r="L205" s="39"/>
      <c r="M205" s="39"/>
      <c r="N205" s="39"/>
      <c r="O205" s="39"/>
      <c r="P205" s="40"/>
      <c r="Q205" s="45"/>
      <c r="R205" s="46"/>
      <c r="S205" s="46"/>
      <c r="T205" s="46"/>
      <c r="U205" s="46"/>
      <c r="V205" s="46"/>
    </row>
    <row r="206" spans="1:22" ht="15.75" x14ac:dyDescent="0.25">
      <c r="A206" s="61" t="s">
        <v>302</v>
      </c>
      <c r="B206" s="14"/>
      <c r="C206" s="14"/>
      <c r="D206" s="14" t="s">
        <v>303</v>
      </c>
      <c r="E206" s="33"/>
      <c r="F206" s="38">
        <v>3191.3648000000003</v>
      </c>
      <c r="G206" s="39">
        <v>1591.6023999999998</v>
      </c>
      <c r="H206" s="39">
        <v>3787.4027999999998</v>
      </c>
      <c r="I206" s="39"/>
      <c r="J206" s="39">
        <v>8753.8132000000005</v>
      </c>
      <c r="K206" s="39"/>
      <c r="L206" s="39"/>
      <c r="M206" s="39"/>
      <c r="N206" s="39"/>
      <c r="O206" s="39"/>
      <c r="P206" s="40"/>
      <c r="Q206" s="45"/>
      <c r="R206" s="46"/>
      <c r="S206" s="46"/>
      <c r="T206" s="46"/>
      <c r="U206" s="46"/>
      <c r="V206" s="46"/>
    </row>
    <row r="207" spans="1:22" ht="15.75" x14ac:dyDescent="0.25">
      <c r="A207" s="61" t="s">
        <v>304</v>
      </c>
      <c r="B207" s="14"/>
      <c r="C207" s="14"/>
      <c r="D207" s="14" t="s">
        <v>305</v>
      </c>
      <c r="E207" s="33"/>
      <c r="F207" s="38">
        <v>201.03200000000001</v>
      </c>
      <c r="G207" s="39">
        <v>100.51600000000001</v>
      </c>
      <c r="H207" s="39">
        <v>10.051600000000001</v>
      </c>
      <c r="I207" s="39"/>
      <c r="J207" s="39"/>
      <c r="K207" s="39"/>
      <c r="L207" s="39"/>
      <c r="M207" s="39"/>
      <c r="N207" s="39"/>
      <c r="O207" s="39"/>
      <c r="P207" s="40"/>
      <c r="Q207" s="45"/>
      <c r="R207" s="46"/>
      <c r="S207" s="46"/>
      <c r="T207" s="46"/>
      <c r="U207" s="46"/>
      <c r="V207" s="46"/>
    </row>
    <row r="208" spans="1:22" ht="15.75" x14ac:dyDescent="0.25">
      <c r="A208" s="61" t="s">
        <v>306</v>
      </c>
      <c r="B208" s="14"/>
      <c r="C208" s="14"/>
      <c r="D208" s="14" t="s">
        <v>307</v>
      </c>
      <c r="E208" s="33"/>
      <c r="F208" s="38"/>
      <c r="G208" s="39"/>
      <c r="H208" s="39"/>
      <c r="I208" s="39"/>
      <c r="J208" s="39"/>
      <c r="K208" s="39"/>
      <c r="L208" s="39"/>
      <c r="M208" s="39"/>
      <c r="N208" s="39"/>
      <c r="O208" s="39"/>
      <c r="P208" s="40"/>
      <c r="Q208" s="45"/>
      <c r="R208" s="46"/>
      <c r="S208" s="46"/>
      <c r="T208" s="46"/>
      <c r="U208" s="46"/>
      <c r="V208" s="46"/>
    </row>
    <row r="209" spans="1:22" ht="15.75" x14ac:dyDescent="0.25">
      <c r="A209" s="61" t="s">
        <v>308</v>
      </c>
      <c r="B209" s="14"/>
      <c r="C209" s="14"/>
      <c r="D209" s="14" t="s">
        <v>309</v>
      </c>
      <c r="E209" s="33"/>
      <c r="F209" s="38"/>
      <c r="G209" s="39"/>
      <c r="H209" s="39">
        <v>6857.6007499999996</v>
      </c>
      <c r="I209" s="39"/>
      <c r="J209" s="39"/>
      <c r="K209" s="39"/>
      <c r="L209" s="39"/>
      <c r="M209" s="39"/>
      <c r="N209" s="39"/>
      <c r="O209" s="39"/>
      <c r="P209" s="40"/>
      <c r="Q209" s="45"/>
      <c r="R209" s="46"/>
      <c r="S209" s="46"/>
      <c r="T209" s="46"/>
      <c r="U209" s="46"/>
      <c r="V209" s="46"/>
    </row>
    <row r="210" spans="1:22" ht="15.75" x14ac:dyDescent="0.25">
      <c r="A210" s="61" t="s">
        <v>310</v>
      </c>
      <c r="B210" s="14"/>
      <c r="C210" s="14"/>
      <c r="D210" s="14" t="s">
        <v>311</v>
      </c>
      <c r="E210" s="33"/>
      <c r="F210" s="38"/>
      <c r="G210" s="39"/>
      <c r="H210" s="39">
        <v>2023.4442740000004</v>
      </c>
      <c r="I210" s="39"/>
      <c r="J210" s="39"/>
      <c r="K210" s="39"/>
      <c r="L210" s="39"/>
      <c r="M210" s="39"/>
      <c r="N210" s="39"/>
      <c r="O210" s="39"/>
      <c r="P210" s="40"/>
      <c r="Q210" s="45"/>
      <c r="R210" s="46"/>
      <c r="S210" s="46"/>
      <c r="T210" s="46"/>
      <c r="U210" s="46"/>
      <c r="V210" s="46"/>
    </row>
    <row r="211" spans="1:22" ht="15.75" x14ac:dyDescent="0.25">
      <c r="A211" s="61" t="s">
        <v>312</v>
      </c>
      <c r="B211" s="14"/>
      <c r="C211" s="14"/>
      <c r="D211" s="14" t="s">
        <v>313</v>
      </c>
      <c r="E211" s="33"/>
      <c r="F211" s="38"/>
      <c r="G211" s="39"/>
      <c r="H211" s="39">
        <v>1191.1089770000001</v>
      </c>
      <c r="I211" s="39"/>
      <c r="J211" s="39"/>
      <c r="K211" s="39"/>
      <c r="L211" s="39"/>
      <c r="M211" s="39"/>
      <c r="N211" s="39"/>
      <c r="O211" s="39"/>
      <c r="P211" s="40"/>
      <c r="Q211" s="45"/>
      <c r="R211" s="46"/>
      <c r="S211" s="46"/>
      <c r="T211" s="46"/>
      <c r="U211" s="46"/>
      <c r="V211" s="46"/>
    </row>
    <row r="212" spans="1:22" ht="15.75" x14ac:dyDescent="0.25">
      <c r="A212" s="61" t="s">
        <v>314</v>
      </c>
      <c r="B212" s="14"/>
      <c r="C212" s="14"/>
      <c r="D212" s="14" t="s">
        <v>315</v>
      </c>
      <c r="E212" s="33"/>
      <c r="F212" s="38"/>
      <c r="G212" s="39"/>
      <c r="H212" s="39">
        <v>4575.9901009999976</v>
      </c>
      <c r="I212" s="39"/>
      <c r="J212" s="39"/>
      <c r="K212" s="39"/>
      <c r="L212" s="39"/>
      <c r="M212" s="39"/>
      <c r="N212" s="39"/>
      <c r="O212" s="39"/>
      <c r="P212" s="40"/>
      <c r="Q212" s="45"/>
      <c r="R212" s="46"/>
      <c r="S212" s="46"/>
      <c r="T212" s="46"/>
      <c r="U212" s="46"/>
      <c r="V212" s="46"/>
    </row>
    <row r="213" spans="1:22" ht="15.75" x14ac:dyDescent="0.25">
      <c r="A213" s="61" t="s">
        <v>316</v>
      </c>
      <c r="B213" s="14"/>
      <c r="C213" s="14"/>
      <c r="D213" s="14" t="s">
        <v>317</v>
      </c>
      <c r="E213" s="33"/>
      <c r="F213" s="38"/>
      <c r="G213" s="39"/>
      <c r="H213" s="39">
        <v>40.559999000000005</v>
      </c>
      <c r="I213" s="39"/>
      <c r="J213" s="39">
        <v>2.964001000000001</v>
      </c>
      <c r="K213" s="39"/>
      <c r="L213" s="39"/>
      <c r="M213" s="39"/>
      <c r="N213" s="39"/>
      <c r="O213" s="39"/>
      <c r="P213" s="40"/>
      <c r="Q213" s="45"/>
      <c r="R213" s="46"/>
      <c r="S213" s="46"/>
      <c r="T213" s="46"/>
      <c r="U213" s="46"/>
      <c r="V213" s="46"/>
    </row>
    <row r="214" spans="1:22" ht="15.75" x14ac:dyDescent="0.25">
      <c r="A214" s="61" t="s">
        <v>318</v>
      </c>
      <c r="B214" s="14"/>
      <c r="C214" s="14"/>
      <c r="D214" s="14" t="s">
        <v>319</v>
      </c>
      <c r="E214" s="33"/>
      <c r="F214" s="38"/>
      <c r="G214" s="39"/>
      <c r="H214" s="39">
        <v>1595.7733300000002</v>
      </c>
      <c r="I214" s="39"/>
      <c r="J214" s="39"/>
      <c r="K214" s="39"/>
      <c r="L214" s="39"/>
      <c r="M214" s="39"/>
      <c r="N214" s="39"/>
      <c r="O214" s="39"/>
      <c r="P214" s="40"/>
      <c r="Q214" s="45"/>
      <c r="R214" s="46"/>
      <c r="S214" s="46"/>
      <c r="T214" s="46"/>
      <c r="U214" s="46"/>
      <c r="V214" s="46"/>
    </row>
    <row r="215" spans="1:22" ht="15.75" x14ac:dyDescent="0.25">
      <c r="A215" s="61" t="s">
        <v>320</v>
      </c>
      <c r="B215" s="14"/>
      <c r="C215" s="14"/>
      <c r="D215" s="14" t="s">
        <v>321</v>
      </c>
      <c r="E215" s="33"/>
      <c r="F215" s="38"/>
      <c r="G215" s="39"/>
      <c r="H215" s="39"/>
      <c r="I215" s="39"/>
      <c r="J215" s="39"/>
      <c r="K215" s="39">
        <v>16744.748886000001</v>
      </c>
      <c r="L215" s="39"/>
      <c r="M215" s="39"/>
      <c r="N215" s="39"/>
      <c r="O215" s="39"/>
      <c r="P215" s="40"/>
      <c r="Q215" s="45"/>
      <c r="R215" s="46"/>
      <c r="S215" s="46"/>
      <c r="T215" s="46"/>
      <c r="U215" s="46"/>
      <c r="V215" s="46"/>
    </row>
    <row r="216" spans="1:22" ht="15.75" x14ac:dyDescent="0.25">
      <c r="A216" s="61" t="s">
        <v>322</v>
      </c>
      <c r="B216" s="14"/>
      <c r="C216" s="14"/>
      <c r="D216" s="14" t="s">
        <v>323</v>
      </c>
      <c r="E216" s="33"/>
      <c r="F216" s="38"/>
      <c r="G216" s="39"/>
      <c r="H216" s="39">
        <v>71.743664999999993</v>
      </c>
      <c r="I216" s="39"/>
      <c r="J216" s="39"/>
      <c r="K216" s="39">
        <v>5.3698346369900012</v>
      </c>
      <c r="L216" s="39"/>
      <c r="M216" s="39">
        <v>117.64811</v>
      </c>
      <c r="N216" s="39"/>
      <c r="O216" s="39"/>
      <c r="P216" s="40"/>
      <c r="Q216" s="45"/>
      <c r="R216" s="46"/>
      <c r="S216" s="46"/>
      <c r="T216" s="46"/>
      <c r="U216" s="46"/>
      <c r="V216" s="46"/>
    </row>
    <row r="217" spans="1:22" ht="15.75" x14ac:dyDescent="0.25">
      <c r="A217" s="61" t="s">
        <v>324</v>
      </c>
      <c r="B217" s="14"/>
      <c r="C217" s="14"/>
      <c r="D217" s="14" t="s">
        <v>325</v>
      </c>
      <c r="E217" s="33"/>
      <c r="F217" s="38"/>
      <c r="G217" s="39"/>
      <c r="H217" s="39"/>
      <c r="I217" s="39"/>
      <c r="J217" s="39"/>
      <c r="K217" s="39">
        <v>1603.2858232544063</v>
      </c>
      <c r="L217" s="39"/>
      <c r="M217" s="39"/>
      <c r="N217" s="39"/>
      <c r="O217" s="39"/>
      <c r="P217" s="40"/>
      <c r="Q217" s="45"/>
      <c r="R217" s="46"/>
      <c r="S217" s="46"/>
      <c r="T217" s="46"/>
      <c r="U217" s="46"/>
      <c r="V217" s="46"/>
    </row>
    <row r="218" spans="1:22" ht="15.75" x14ac:dyDescent="0.25">
      <c r="A218" s="61" t="s">
        <v>326</v>
      </c>
      <c r="B218" s="14"/>
      <c r="C218" s="14"/>
      <c r="D218" s="14" t="s">
        <v>327</v>
      </c>
      <c r="E218" s="33"/>
      <c r="F218" s="38"/>
      <c r="G218" s="39"/>
      <c r="H218" s="39"/>
      <c r="I218" s="39"/>
      <c r="J218" s="39"/>
      <c r="K218" s="39"/>
      <c r="L218" s="39"/>
      <c r="M218" s="39"/>
      <c r="N218" s="39"/>
      <c r="O218" s="39"/>
      <c r="P218" s="40"/>
      <c r="Q218" s="45"/>
      <c r="R218" s="46"/>
      <c r="S218" s="46"/>
      <c r="T218" s="46"/>
      <c r="U218" s="46"/>
      <c r="V218" s="46"/>
    </row>
    <row r="219" spans="1:22" ht="15.75" x14ac:dyDescent="0.25">
      <c r="A219" s="61" t="s">
        <v>328</v>
      </c>
      <c r="B219" s="14"/>
      <c r="C219" s="14"/>
      <c r="D219" s="14" t="s">
        <v>329</v>
      </c>
      <c r="E219" s="33"/>
      <c r="F219" s="38"/>
      <c r="G219" s="39"/>
      <c r="H219" s="39"/>
      <c r="I219" s="39"/>
      <c r="J219" s="39"/>
      <c r="K219" s="39"/>
      <c r="L219" s="39"/>
      <c r="M219" s="39"/>
      <c r="N219" s="39"/>
      <c r="O219" s="39"/>
      <c r="P219" s="40"/>
      <c r="Q219" s="45"/>
      <c r="R219" s="46"/>
      <c r="S219" s="46"/>
      <c r="T219" s="46"/>
      <c r="U219" s="46"/>
      <c r="V219" s="46"/>
    </row>
    <row r="220" spans="1:22" ht="15.75" x14ac:dyDescent="0.25">
      <c r="A220" s="61" t="s">
        <v>330</v>
      </c>
      <c r="B220" s="14"/>
      <c r="C220" s="14"/>
      <c r="D220" s="14" t="s">
        <v>331</v>
      </c>
      <c r="E220" s="33"/>
      <c r="F220" s="38"/>
      <c r="G220" s="39"/>
      <c r="H220" s="39"/>
      <c r="I220" s="39"/>
      <c r="J220" s="39"/>
      <c r="K220" s="39">
        <v>457.46634412500009</v>
      </c>
      <c r="L220" s="39"/>
      <c r="M220" s="39"/>
      <c r="N220" s="39"/>
      <c r="O220" s="39"/>
      <c r="P220" s="40"/>
      <c r="Q220" s="45"/>
      <c r="R220" s="46"/>
      <c r="S220" s="46"/>
      <c r="T220" s="46"/>
      <c r="U220" s="46"/>
      <c r="V220" s="46"/>
    </row>
    <row r="221" spans="1:22" ht="15.75" x14ac:dyDescent="0.25">
      <c r="A221" s="61" t="s">
        <v>332</v>
      </c>
      <c r="B221" s="14"/>
      <c r="C221" s="14"/>
      <c r="D221" s="14" t="s">
        <v>333</v>
      </c>
      <c r="E221" s="33"/>
      <c r="F221" s="38"/>
      <c r="G221" s="39"/>
      <c r="H221" s="39"/>
      <c r="I221" s="39"/>
      <c r="J221" s="39"/>
      <c r="K221" s="39">
        <v>2473.0346824868584</v>
      </c>
      <c r="L221" s="39"/>
      <c r="M221" s="39"/>
      <c r="N221" s="39"/>
      <c r="O221" s="39"/>
      <c r="P221" s="40"/>
      <c r="Q221" s="45"/>
      <c r="R221" s="46"/>
      <c r="S221" s="46"/>
      <c r="T221" s="46"/>
      <c r="U221" s="46"/>
      <c r="V221" s="46"/>
    </row>
    <row r="222" spans="1:22" ht="15.75" x14ac:dyDescent="0.25">
      <c r="A222" s="61" t="s">
        <v>334</v>
      </c>
      <c r="B222" s="14"/>
      <c r="C222" s="15"/>
      <c r="D222" s="14" t="s">
        <v>335</v>
      </c>
      <c r="E222" s="33"/>
      <c r="F222" s="38"/>
      <c r="G222" s="39"/>
      <c r="H222" s="39"/>
      <c r="I222" s="39"/>
      <c r="J222" s="39">
        <v>26817.9352</v>
      </c>
      <c r="K222" s="39">
        <v>732.10377051947967</v>
      </c>
      <c r="L222" s="39"/>
      <c r="M222" s="39">
        <v>841.3202</v>
      </c>
      <c r="N222" s="39"/>
      <c r="O222" s="39"/>
      <c r="P222" s="40"/>
      <c r="Q222" s="45"/>
      <c r="R222" s="46"/>
      <c r="S222" s="46"/>
      <c r="T222" s="46"/>
      <c r="U222" s="46"/>
      <c r="V222" s="46"/>
    </row>
    <row r="223" spans="1:22" ht="15.75" x14ac:dyDescent="0.25">
      <c r="A223" s="61" t="s">
        <v>945</v>
      </c>
      <c r="B223" s="14"/>
      <c r="C223" s="15"/>
      <c r="D223" s="14" t="s">
        <v>944</v>
      </c>
      <c r="E223" s="33"/>
      <c r="F223" s="38"/>
      <c r="G223" s="39"/>
      <c r="H223" s="39"/>
      <c r="I223" s="39"/>
      <c r="J223" s="39"/>
      <c r="K223" s="39"/>
      <c r="L223" s="39"/>
      <c r="M223" s="39"/>
      <c r="N223" s="39"/>
      <c r="O223" s="39"/>
      <c r="P223" s="40"/>
      <c r="Q223" s="45"/>
      <c r="R223" s="46"/>
      <c r="S223" s="46"/>
      <c r="T223" s="46"/>
      <c r="U223" s="46"/>
      <c r="V223" s="46"/>
    </row>
    <row r="224" spans="1:22" ht="15.75" x14ac:dyDescent="0.25">
      <c r="A224" s="61" t="s">
        <v>942</v>
      </c>
      <c r="B224" s="14"/>
      <c r="C224" s="15"/>
      <c r="D224" s="14" t="s">
        <v>943</v>
      </c>
      <c r="E224" s="33"/>
      <c r="F224" s="38"/>
      <c r="G224" s="39"/>
      <c r="H224" s="39"/>
      <c r="I224" s="39"/>
      <c r="J224" s="39"/>
      <c r="K224" s="39"/>
      <c r="L224" s="39"/>
      <c r="M224" s="39"/>
      <c r="N224" s="39"/>
      <c r="O224" s="39"/>
      <c r="P224" s="40"/>
      <c r="Q224" s="45"/>
      <c r="R224" s="46"/>
      <c r="S224" s="46"/>
      <c r="T224" s="46"/>
      <c r="U224" s="46"/>
      <c r="V224" s="46"/>
    </row>
    <row r="225" spans="1:22" ht="15.75" x14ac:dyDescent="0.25">
      <c r="A225" s="61" t="s">
        <v>941</v>
      </c>
      <c r="B225" s="14"/>
      <c r="C225" s="15"/>
      <c r="D225" s="14" t="s">
        <v>957</v>
      </c>
      <c r="E225" s="33"/>
      <c r="F225" s="38"/>
      <c r="G225" s="39"/>
      <c r="H225" s="39"/>
      <c r="I225" s="39"/>
      <c r="J225" s="39"/>
      <c r="K225" s="39"/>
      <c r="L225" s="39"/>
      <c r="M225" s="39"/>
      <c r="N225" s="39"/>
      <c r="O225" s="39"/>
      <c r="P225" s="40"/>
      <c r="Q225" s="45"/>
      <c r="R225" s="46"/>
      <c r="S225" s="46"/>
      <c r="T225" s="46"/>
      <c r="U225" s="46"/>
      <c r="V225" s="46"/>
    </row>
    <row r="226" spans="1:22" ht="15.75" x14ac:dyDescent="0.25">
      <c r="A226" s="61" t="s">
        <v>956</v>
      </c>
      <c r="B226" s="14"/>
      <c r="C226" s="15"/>
      <c r="D226" s="14" t="s">
        <v>960</v>
      </c>
      <c r="E226" s="33"/>
      <c r="F226" s="38"/>
      <c r="G226" s="39"/>
      <c r="H226" s="39">
        <v>10750.459999000001</v>
      </c>
      <c r="I226" s="39"/>
      <c r="J226" s="39"/>
      <c r="K226" s="39"/>
      <c r="L226" s="39"/>
      <c r="M226" s="39"/>
      <c r="N226" s="39"/>
      <c r="O226" s="39"/>
      <c r="P226" s="40"/>
      <c r="Q226" s="45"/>
      <c r="R226" s="46"/>
      <c r="S226" s="46"/>
      <c r="T226" s="46"/>
      <c r="U226" s="46"/>
      <c r="V226" s="46"/>
    </row>
    <row r="227" spans="1:22" ht="15.75" x14ac:dyDescent="0.25">
      <c r="A227" s="176"/>
      <c r="B227" s="53"/>
      <c r="C227" s="54"/>
      <c r="D227" s="53"/>
      <c r="E227" s="33"/>
      <c r="F227" s="38"/>
      <c r="G227" s="39"/>
      <c r="H227" s="39"/>
      <c r="I227" s="39"/>
      <c r="J227" s="39"/>
      <c r="K227" s="39"/>
      <c r="L227" s="39"/>
      <c r="M227" s="39"/>
      <c r="N227" s="39"/>
      <c r="O227" s="39"/>
      <c r="P227" s="40"/>
      <c r="Q227" s="45"/>
      <c r="R227" s="46"/>
      <c r="S227" s="46"/>
      <c r="T227" s="46"/>
      <c r="U227" s="46"/>
      <c r="V227" s="46"/>
    </row>
    <row r="228" spans="1:22" ht="15.75" x14ac:dyDescent="0.25">
      <c r="A228" s="61" t="s">
        <v>336</v>
      </c>
      <c r="B228" s="14"/>
      <c r="C228" s="15" t="s">
        <v>337</v>
      </c>
      <c r="E228" s="33"/>
      <c r="F228" s="16">
        <f t="shared" ref="F228:P228" si="25">SUM(F229:F234)</f>
        <v>0</v>
      </c>
      <c r="G228" s="17">
        <f t="shared" si="25"/>
        <v>0</v>
      </c>
      <c r="H228" s="17">
        <f t="shared" si="25"/>
        <v>0</v>
      </c>
      <c r="I228" s="17">
        <f t="shared" si="25"/>
        <v>0</v>
      </c>
      <c r="J228" s="17">
        <f t="shared" si="25"/>
        <v>0</v>
      </c>
      <c r="K228" s="17">
        <f t="shared" si="25"/>
        <v>0</v>
      </c>
      <c r="L228" s="17">
        <f t="shared" si="25"/>
        <v>0</v>
      </c>
      <c r="M228" s="17">
        <f t="shared" si="25"/>
        <v>0</v>
      </c>
      <c r="N228" s="17">
        <f t="shared" si="25"/>
        <v>0</v>
      </c>
      <c r="O228" s="18">
        <f t="shared" si="25"/>
        <v>926923.40425765002</v>
      </c>
      <c r="P228" s="19">
        <f t="shared" si="25"/>
        <v>0</v>
      </c>
      <c r="R228" s="46"/>
      <c r="S228" s="46"/>
      <c r="T228" s="46"/>
      <c r="U228" s="46"/>
      <c r="V228" s="46"/>
    </row>
    <row r="229" spans="1:22" ht="15.75" x14ac:dyDescent="0.25">
      <c r="A229" s="61" t="s">
        <v>338</v>
      </c>
      <c r="B229" s="14"/>
      <c r="C229" s="14"/>
      <c r="D229" s="14" t="s">
        <v>339</v>
      </c>
      <c r="E229" s="55"/>
      <c r="F229" s="38"/>
      <c r="G229" s="39"/>
      <c r="H229" s="39"/>
      <c r="I229" s="39"/>
      <c r="J229" s="39"/>
      <c r="K229" s="39"/>
      <c r="L229" s="39"/>
      <c r="M229" s="39"/>
      <c r="N229" s="39"/>
      <c r="O229" s="39">
        <v>547459.46164160001</v>
      </c>
      <c r="P229" s="40"/>
      <c r="Q229" s="45"/>
      <c r="R229" s="46"/>
      <c r="S229" s="46"/>
      <c r="T229" s="46"/>
      <c r="U229" s="46"/>
      <c r="V229" s="46"/>
    </row>
    <row r="230" spans="1:22" ht="15.75" x14ac:dyDescent="0.25">
      <c r="A230" s="61" t="s">
        <v>340</v>
      </c>
      <c r="B230" s="14"/>
      <c r="C230" s="14"/>
      <c r="D230" s="14" t="s">
        <v>341</v>
      </c>
      <c r="E230" s="55"/>
      <c r="F230" s="38"/>
      <c r="G230" s="39"/>
      <c r="H230" s="39"/>
      <c r="I230" s="39"/>
      <c r="J230" s="39"/>
      <c r="K230" s="39"/>
      <c r="L230" s="39"/>
      <c r="M230" s="39"/>
      <c r="N230" s="39"/>
      <c r="O230" s="39">
        <v>379463.94261605002</v>
      </c>
      <c r="P230" s="40"/>
      <c r="Q230" s="45"/>
      <c r="R230" s="46"/>
      <c r="S230" s="46"/>
      <c r="T230" s="46"/>
      <c r="U230" s="46"/>
      <c r="V230" s="46"/>
    </row>
    <row r="231" spans="1:22" ht="15.75" x14ac:dyDescent="0.25">
      <c r="A231" s="61" t="s">
        <v>342</v>
      </c>
      <c r="B231" s="14"/>
      <c r="C231" s="14"/>
      <c r="D231" s="14" t="s">
        <v>343</v>
      </c>
      <c r="E231" s="55"/>
      <c r="F231" s="38"/>
      <c r="G231" s="39"/>
      <c r="H231" s="39"/>
      <c r="I231" s="39"/>
      <c r="J231" s="39"/>
      <c r="K231" s="39"/>
      <c r="L231" s="39"/>
      <c r="M231" s="39"/>
      <c r="N231" s="39"/>
      <c r="O231" s="39"/>
      <c r="P231" s="40"/>
      <c r="Q231" s="45"/>
      <c r="R231" s="46"/>
      <c r="S231" s="46"/>
      <c r="T231" s="46"/>
      <c r="U231" s="46"/>
      <c r="V231" s="46"/>
    </row>
    <row r="232" spans="1:22" ht="15.75" x14ac:dyDescent="0.25">
      <c r="A232" s="61" t="s">
        <v>344</v>
      </c>
      <c r="B232" s="14"/>
      <c r="C232" s="14"/>
      <c r="D232" s="14" t="s">
        <v>345</v>
      </c>
      <c r="E232" s="33"/>
      <c r="F232" s="38"/>
      <c r="G232" s="39"/>
      <c r="H232" s="39"/>
      <c r="I232" s="39"/>
      <c r="J232" s="39"/>
      <c r="K232" s="39"/>
      <c r="L232" s="39"/>
      <c r="M232" s="39"/>
      <c r="N232" s="39"/>
      <c r="O232" s="39"/>
      <c r="P232" s="40"/>
      <c r="Q232" s="45"/>
      <c r="R232" s="46"/>
      <c r="S232" s="46"/>
      <c r="T232" s="46"/>
      <c r="U232" s="46"/>
      <c r="V232" s="46"/>
    </row>
    <row r="233" spans="1:22" ht="15.75" x14ac:dyDescent="0.25">
      <c r="A233" s="61" t="s">
        <v>346</v>
      </c>
      <c r="B233" s="14"/>
      <c r="C233" s="14"/>
      <c r="D233" s="14" t="s">
        <v>347</v>
      </c>
      <c r="E233" s="33"/>
      <c r="F233" s="38"/>
      <c r="G233" s="39"/>
      <c r="H233" s="39"/>
      <c r="I233" s="39"/>
      <c r="J233" s="39"/>
      <c r="K233" s="39"/>
      <c r="L233" s="39"/>
      <c r="M233" s="39"/>
      <c r="N233" s="39"/>
      <c r="O233" s="39"/>
      <c r="P233" s="40"/>
      <c r="Q233" s="45"/>
      <c r="R233" s="46"/>
      <c r="S233" s="46"/>
      <c r="T233" s="46"/>
      <c r="U233" s="46"/>
      <c r="V233" s="46"/>
    </row>
    <row r="234" spans="1:22" ht="15.75" x14ac:dyDescent="0.25">
      <c r="A234" s="61" t="s">
        <v>348</v>
      </c>
      <c r="B234" s="14"/>
      <c r="C234" s="14"/>
      <c r="D234" s="14" t="s">
        <v>349</v>
      </c>
      <c r="E234" s="33"/>
      <c r="F234" s="38"/>
      <c r="G234" s="39"/>
      <c r="H234" s="39"/>
      <c r="I234" s="39"/>
      <c r="J234" s="39"/>
      <c r="K234" s="39"/>
      <c r="L234" s="39"/>
      <c r="M234" s="39"/>
      <c r="N234" s="39"/>
      <c r="O234" s="39"/>
      <c r="P234" s="40"/>
      <c r="Q234" s="45"/>
      <c r="R234" s="46"/>
      <c r="S234" s="46"/>
      <c r="T234" s="46"/>
      <c r="U234" s="46"/>
      <c r="V234" s="46"/>
    </row>
    <row r="235" spans="1:22" ht="15.75" x14ac:dyDescent="0.25">
      <c r="A235" s="176"/>
      <c r="B235" s="53"/>
      <c r="C235" s="54"/>
      <c r="D235" s="53"/>
      <c r="E235" s="33"/>
      <c r="F235" s="38"/>
      <c r="G235" s="39"/>
      <c r="H235" s="39"/>
      <c r="I235" s="39"/>
      <c r="J235" s="39"/>
      <c r="K235" s="39"/>
      <c r="L235" s="39"/>
      <c r="M235" s="39"/>
      <c r="N235" s="39"/>
      <c r="O235" s="39"/>
      <c r="P235" s="40"/>
      <c r="Q235" s="45"/>
      <c r="R235" s="46"/>
      <c r="S235" s="46"/>
      <c r="T235" s="46"/>
      <c r="U235" s="46"/>
      <c r="V235" s="46"/>
    </row>
    <row r="236" spans="1:22" ht="32.1" customHeight="1" x14ac:dyDescent="0.25">
      <c r="A236" s="61" t="s">
        <v>958</v>
      </c>
      <c r="B236" s="14"/>
      <c r="C236" s="207" t="s">
        <v>959</v>
      </c>
      <c r="D236" s="208"/>
      <c r="E236" s="33"/>
      <c r="F236" s="16"/>
      <c r="G236" s="17"/>
      <c r="H236" s="17"/>
      <c r="I236" s="17"/>
      <c r="J236" s="17"/>
      <c r="K236" s="17"/>
      <c r="L236" s="17"/>
      <c r="M236" s="17"/>
      <c r="N236" s="17"/>
      <c r="O236" s="18"/>
      <c r="P236" s="19"/>
      <c r="R236" s="46"/>
      <c r="S236" s="46"/>
      <c r="T236" s="46"/>
      <c r="U236" s="46"/>
      <c r="V236" s="46"/>
    </row>
    <row r="237" spans="1:22" ht="15.75" x14ac:dyDescent="0.25">
      <c r="A237" s="176"/>
      <c r="B237" s="53"/>
      <c r="C237" s="54"/>
      <c r="D237" s="53"/>
      <c r="E237" s="33"/>
      <c r="F237" s="38"/>
      <c r="G237" s="39"/>
      <c r="H237" s="39"/>
      <c r="I237" s="39"/>
      <c r="J237" s="39"/>
      <c r="K237" s="39"/>
      <c r="L237" s="39"/>
      <c r="M237" s="39"/>
      <c r="N237" s="39"/>
      <c r="O237" s="39"/>
      <c r="P237" s="40"/>
      <c r="Q237" s="45"/>
      <c r="R237" s="46"/>
      <c r="S237" s="46"/>
      <c r="T237" s="46"/>
      <c r="U237" s="46"/>
      <c r="V237" s="46"/>
    </row>
    <row r="238" spans="1:22" ht="19.5" thickBot="1" x14ac:dyDescent="0.35">
      <c r="A238" s="61"/>
      <c r="B238" s="25" t="s">
        <v>350</v>
      </c>
      <c r="C238" s="14"/>
      <c r="D238" s="14"/>
      <c r="E238" s="33"/>
      <c r="F238" s="41">
        <f>SUM(F228,F204,F173,F155,F140,F128,F121,F236)</f>
        <v>44023.817401606342</v>
      </c>
      <c r="G238" s="42">
        <f t="shared" ref="G238:P238" si="26">SUM(G228,G204,G173,G155,G140,G128,G121,G236)</f>
        <v>6933.6414764255896</v>
      </c>
      <c r="H238" s="42">
        <f t="shared" si="26"/>
        <v>42482.662737659972</v>
      </c>
      <c r="I238" s="42">
        <f t="shared" si="26"/>
        <v>5387.1909465800018</v>
      </c>
      <c r="J238" s="42">
        <f t="shared" si="26"/>
        <v>176562.0132147141</v>
      </c>
      <c r="K238" s="42">
        <f t="shared" si="26"/>
        <v>31464.353016898422</v>
      </c>
      <c r="L238" s="42">
        <f t="shared" si="26"/>
        <v>5826.1831999999995</v>
      </c>
      <c r="M238" s="42">
        <f t="shared" si="26"/>
        <v>3281.1231289446873</v>
      </c>
      <c r="N238" s="42">
        <f t="shared" si="26"/>
        <v>0</v>
      </c>
      <c r="O238" s="42">
        <f t="shared" si="26"/>
        <v>926923.40425765002</v>
      </c>
      <c r="P238" s="43">
        <f t="shared" si="26"/>
        <v>175841.34251758622</v>
      </c>
      <c r="Q238" s="56"/>
      <c r="R238" s="46"/>
      <c r="S238" s="46"/>
      <c r="T238" s="46"/>
      <c r="U238" s="46"/>
      <c r="V238" s="46"/>
    </row>
    <row r="239" spans="1:22" ht="15.75" x14ac:dyDescent="0.25">
      <c r="A239" s="61"/>
      <c r="B239" s="14"/>
      <c r="C239" s="14"/>
      <c r="D239" s="14"/>
      <c r="E239" s="33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  <c r="Q239" s="45"/>
      <c r="R239" s="46"/>
      <c r="S239" s="46"/>
      <c r="T239" s="46"/>
      <c r="U239" s="46"/>
      <c r="V239" s="46"/>
    </row>
    <row r="240" spans="1:22" ht="16.5" thickBot="1" x14ac:dyDescent="0.3">
      <c r="A240" s="61"/>
      <c r="B240" s="14"/>
      <c r="C240" s="14"/>
      <c r="D240" s="14"/>
      <c r="E240" s="33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  <c r="Q240" s="45"/>
      <c r="R240" s="46"/>
      <c r="S240" s="46"/>
      <c r="T240" s="46"/>
      <c r="U240" s="46"/>
      <c r="V240" s="46"/>
    </row>
    <row r="241" spans="1:22" ht="28.5" customHeight="1" x14ac:dyDescent="0.2">
      <c r="A241" s="173">
        <v>5</v>
      </c>
      <c r="B241" s="201" t="s">
        <v>351</v>
      </c>
      <c r="C241" s="202"/>
      <c r="D241" s="203"/>
      <c r="E241" s="57"/>
      <c r="F241" s="206" t="str">
        <f>F$2</f>
        <v>ACIDIFICADORES, PRECURSORES DE OZONO Y GASES DE EFECTO INVERNADERO</v>
      </c>
      <c r="G241" s="199"/>
      <c r="H241" s="199"/>
      <c r="I241" s="199"/>
      <c r="J241" s="199"/>
      <c r="K241" s="199"/>
      <c r="L241" s="199"/>
      <c r="M241" s="199"/>
      <c r="N241" s="199"/>
      <c r="O241" s="199"/>
      <c r="P241" s="200"/>
      <c r="Q241" s="45"/>
      <c r="R241" s="46"/>
      <c r="S241" s="46"/>
      <c r="T241" s="46"/>
      <c r="U241" s="46"/>
      <c r="V241" s="46"/>
    </row>
    <row r="242" spans="1:22" ht="13.5" thickBot="1" x14ac:dyDescent="0.25">
      <c r="A242" s="177"/>
      <c r="B242" s="33"/>
      <c r="C242" s="33"/>
      <c r="D242" s="33"/>
      <c r="E242" s="33"/>
      <c r="F242" s="58" t="str">
        <f t="shared" ref="F242:P242" si="27">F$3</f>
        <v>SOx (t)</v>
      </c>
      <c r="G242" s="59" t="str">
        <f t="shared" si="27"/>
        <v>NOx (t)</v>
      </c>
      <c r="H242" s="59" t="str">
        <f t="shared" si="27"/>
        <v>COVNM (t)</v>
      </c>
      <c r="I242" s="59" t="str">
        <f t="shared" si="27"/>
        <v>CH4 (t)</v>
      </c>
      <c r="J242" s="59" t="str">
        <f t="shared" si="27"/>
        <v>CO (t)</v>
      </c>
      <c r="K242" s="59" t="str">
        <f t="shared" si="27"/>
        <v>CO2 (kt)</v>
      </c>
      <c r="L242" s="59" t="str">
        <f t="shared" si="27"/>
        <v>N2O (t)</v>
      </c>
      <c r="M242" s="59" t="str">
        <f t="shared" si="27"/>
        <v>NH3 (t)</v>
      </c>
      <c r="N242" s="59" t="str">
        <f t="shared" si="27"/>
        <v>SF6 (t CO2eq)</v>
      </c>
      <c r="O242" s="59" t="str">
        <f t="shared" si="27"/>
        <v>HFC (t CO2eq)</v>
      </c>
      <c r="P242" s="60" t="str">
        <f t="shared" si="27"/>
        <v>PFC (t CO2eq)</v>
      </c>
      <c r="Q242" s="45"/>
      <c r="R242" s="46"/>
      <c r="S242" s="46"/>
      <c r="T242" s="46"/>
      <c r="U242" s="46"/>
      <c r="V242" s="46"/>
    </row>
    <row r="243" spans="1:22" ht="15.75" x14ac:dyDescent="0.25">
      <c r="A243" s="61" t="s">
        <v>352</v>
      </c>
      <c r="B243" s="14"/>
      <c r="C243" s="15" t="s">
        <v>353</v>
      </c>
      <c r="D243" s="14"/>
      <c r="E243" s="33"/>
      <c r="F243" s="16">
        <f t="shared" ref="F243:P243" si="28">SUM(F244:F246)</f>
        <v>0</v>
      </c>
      <c r="G243" s="17">
        <f t="shared" si="28"/>
        <v>0</v>
      </c>
      <c r="H243" s="17">
        <f t="shared" si="28"/>
        <v>0</v>
      </c>
      <c r="I243" s="17">
        <f t="shared" si="28"/>
        <v>23052.410433000001</v>
      </c>
      <c r="J243" s="17">
        <f t="shared" si="28"/>
        <v>0</v>
      </c>
      <c r="K243" s="17">
        <f t="shared" si="28"/>
        <v>0</v>
      </c>
      <c r="L243" s="17">
        <f t="shared" si="28"/>
        <v>0</v>
      </c>
      <c r="M243" s="17">
        <f t="shared" si="28"/>
        <v>0</v>
      </c>
      <c r="N243" s="17">
        <f t="shared" si="28"/>
        <v>0</v>
      </c>
      <c r="O243" s="18">
        <f t="shared" si="28"/>
        <v>0</v>
      </c>
      <c r="P243" s="19">
        <f t="shared" si="28"/>
        <v>0</v>
      </c>
      <c r="R243" s="46"/>
      <c r="S243" s="46"/>
      <c r="T243" s="46"/>
      <c r="U243" s="46"/>
      <c r="V243" s="46"/>
    </row>
    <row r="244" spans="1:22" ht="15.75" x14ac:dyDescent="0.25">
      <c r="A244" s="61" t="s">
        <v>354</v>
      </c>
      <c r="B244" s="14"/>
      <c r="C244" s="14"/>
      <c r="D244" s="14" t="s">
        <v>355</v>
      </c>
      <c r="E244" s="33"/>
      <c r="F244" s="38"/>
      <c r="G244" s="39"/>
      <c r="H244" s="39"/>
      <c r="I244" s="39">
        <v>588.99232400000005</v>
      </c>
      <c r="J244" s="39"/>
      <c r="K244" s="39"/>
      <c r="L244" s="39"/>
      <c r="M244" s="39"/>
      <c r="N244" s="39"/>
      <c r="O244" s="39"/>
      <c r="P244" s="40"/>
      <c r="Q244" s="45"/>
      <c r="R244" s="46"/>
      <c r="S244" s="46"/>
      <c r="T244" s="46"/>
      <c r="U244" s="46"/>
      <c r="V244" s="46"/>
    </row>
    <row r="245" spans="1:22" ht="15.75" x14ac:dyDescent="0.25">
      <c r="A245" s="61" t="s">
        <v>356</v>
      </c>
      <c r="B245" s="14"/>
      <c r="C245" s="14"/>
      <c r="D245" s="14" t="s">
        <v>357</v>
      </c>
      <c r="E245" s="33"/>
      <c r="F245" s="38"/>
      <c r="G245" s="39"/>
      <c r="H245" s="39"/>
      <c r="I245" s="39">
        <v>22463.418109000002</v>
      </c>
      <c r="J245" s="39"/>
      <c r="K245" s="39"/>
      <c r="L245" s="39"/>
      <c r="M245" s="39"/>
      <c r="N245" s="39"/>
      <c r="O245" s="39"/>
      <c r="P245" s="40"/>
      <c r="Q245" s="45"/>
      <c r="R245" s="46"/>
      <c r="S245" s="46"/>
      <c r="T245" s="46"/>
      <c r="U245" s="46"/>
      <c r="V245" s="46"/>
    </row>
    <row r="246" spans="1:22" ht="15.75" x14ac:dyDescent="0.25">
      <c r="A246" s="61" t="s">
        <v>358</v>
      </c>
      <c r="B246" s="14"/>
      <c r="C246" s="14"/>
      <c r="D246" s="14" t="s">
        <v>359</v>
      </c>
      <c r="E246" s="33"/>
      <c r="F246" s="38"/>
      <c r="G246" s="39"/>
      <c r="H246" s="39"/>
      <c r="I246" s="39"/>
      <c r="J246" s="39"/>
      <c r="K246" s="39"/>
      <c r="L246" s="39"/>
      <c r="M246" s="39"/>
      <c r="N246" s="39"/>
      <c r="O246" s="39"/>
      <c r="P246" s="40"/>
      <c r="Q246" s="45"/>
      <c r="R246" s="46"/>
      <c r="S246" s="46"/>
      <c r="T246" s="46"/>
      <c r="U246" s="46"/>
      <c r="V246" s="46"/>
    </row>
    <row r="247" spans="1:22" ht="15.75" x14ac:dyDescent="0.25">
      <c r="A247" s="61"/>
      <c r="B247" s="14"/>
      <c r="C247" s="14"/>
      <c r="D247" s="14"/>
      <c r="E247" s="33"/>
      <c r="F247" s="38"/>
      <c r="G247" s="39"/>
      <c r="H247" s="39"/>
      <c r="I247" s="39"/>
      <c r="J247" s="39"/>
      <c r="K247" s="39"/>
      <c r="L247" s="39"/>
      <c r="M247" s="39"/>
      <c r="N247" s="39"/>
      <c r="O247" s="39"/>
      <c r="P247" s="40"/>
      <c r="Q247" s="45"/>
      <c r="R247" s="46"/>
      <c r="S247" s="46"/>
      <c r="T247" s="46"/>
      <c r="U247" s="46"/>
      <c r="V247" s="46"/>
    </row>
    <row r="248" spans="1:22" ht="32.25" customHeight="1" x14ac:dyDescent="0.25">
      <c r="A248" s="61" t="s">
        <v>360</v>
      </c>
      <c r="B248" s="14"/>
      <c r="C248" s="207" t="s">
        <v>361</v>
      </c>
      <c r="D248" s="208"/>
      <c r="E248" s="33"/>
      <c r="F248" s="16">
        <f t="shared" ref="F248:P248" si="29">SUM(F249:F250)</f>
        <v>0</v>
      </c>
      <c r="G248" s="17">
        <f t="shared" si="29"/>
        <v>0</v>
      </c>
      <c r="H248" s="17">
        <f t="shared" si="29"/>
        <v>180.57070000081899</v>
      </c>
      <c r="I248" s="17">
        <f t="shared" si="29"/>
        <v>149.13328585564591</v>
      </c>
      <c r="J248" s="17">
        <f t="shared" si="29"/>
        <v>0</v>
      </c>
      <c r="K248" s="17">
        <f t="shared" si="29"/>
        <v>7.9670463689689832</v>
      </c>
      <c r="L248" s="17">
        <f t="shared" si="29"/>
        <v>0.11237074518732</v>
      </c>
      <c r="M248" s="17">
        <f t="shared" si="29"/>
        <v>0</v>
      </c>
      <c r="N248" s="17">
        <f t="shared" si="29"/>
        <v>0</v>
      </c>
      <c r="O248" s="18">
        <f t="shared" si="29"/>
        <v>0</v>
      </c>
      <c r="P248" s="19">
        <f t="shared" si="29"/>
        <v>0</v>
      </c>
      <c r="R248" s="46"/>
      <c r="S248" s="46"/>
      <c r="T248" s="46"/>
      <c r="U248" s="46"/>
      <c r="V248" s="46"/>
    </row>
    <row r="249" spans="1:22" ht="15.75" x14ac:dyDescent="0.25">
      <c r="A249" s="61" t="s">
        <v>362</v>
      </c>
      <c r="B249" s="14"/>
      <c r="C249" s="14"/>
      <c r="D249" s="14" t="s">
        <v>363</v>
      </c>
      <c r="E249" s="33"/>
      <c r="F249" s="38"/>
      <c r="G249" s="39"/>
      <c r="H249" s="39">
        <v>5.3969999997400002</v>
      </c>
      <c r="I249" s="39">
        <v>5.7484467720900003</v>
      </c>
      <c r="J249" s="39"/>
      <c r="K249" s="39">
        <v>0.30681003732383783</v>
      </c>
      <c r="L249" s="39">
        <v>4.3273793882400002E-3</v>
      </c>
      <c r="M249" s="39"/>
      <c r="N249" s="39"/>
      <c r="O249" s="39"/>
      <c r="P249" s="40"/>
      <c r="Q249" s="45"/>
      <c r="R249" s="46"/>
      <c r="S249" s="46"/>
      <c r="T249" s="46"/>
      <c r="U249" s="46"/>
      <c r="V249" s="46"/>
    </row>
    <row r="250" spans="1:22" ht="15.75" x14ac:dyDescent="0.25">
      <c r="A250" s="61" t="s">
        <v>364</v>
      </c>
      <c r="B250" s="14"/>
      <c r="C250" s="14"/>
      <c r="D250" s="14" t="s">
        <v>365</v>
      </c>
      <c r="E250" s="33"/>
      <c r="F250" s="38"/>
      <c r="G250" s="39"/>
      <c r="H250" s="39">
        <v>175.173700001079</v>
      </c>
      <c r="I250" s="39">
        <v>143.3848390835559</v>
      </c>
      <c r="J250" s="39"/>
      <c r="K250" s="39">
        <v>7.6602363316451454</v>
      </c>
      <c r="L250" s="39">
        <v>0.10804336579908</v>
      </c>
      <c r="M250" s="39"/>
      <c r="N250" s="39"/>
      <c r="O250" s="39"/>
      <c r="P250" s="40"/>
      <c r="Q250" s="45"/>
      <c r="R250" s="46"/>
      <c r="S250" s="46"/>
      <c r="T250" s="46"/>
      <c r="U250" s="46"/>
      <c r="V250" s="46"/>
    </row>
    <row r="251" spans="1:22" ht="15.75" x14ac:dyDescent="0.25">
      <c r="A251" s="61"/>
      <c r="B251" s="14"/>
      <c r="C251" s="14"/>
      <c r="D251" s="14"/>
      <c r="E251" s="33"/>
      <c r="F251" s="38"/>
      <c r="G251" s="39"/>
      <c r="H251" s="39"/>
      <c r="I251" s="39"/>
      <c r="J251" s="39"/>
      <c r="K251" s="39"/>
      <c r="L251" s="39"/>
      <c r="M251" s="39"/>
      <c r="N251" s="39"/>
      <c r="O251" s="39"/>
      <c r="P251" s="40"/>
      <c r="Q251" s="45"/>
      <c r="R251" s="46"/>
      <c r="S251" s="46"/>
      <c r="T251" s="46"/>
      <c r="U251" s="46"/>
      <c r="V251" s="46"/>
    </row>
    <row r="252" spans="1:22" ht="30.75" customHeight="1" x14ac:dyDescent="0.25">
      <c r="A252" s="61" t="s">
        <v>366</v>
      </c>
      <c r="B252" s="14"/>
      <c r="C252" s="207" t="s">
        <v>367</v>
      </c>
      <c r="D252" s="208"/>
      <c r="E252" s="33"/>
      <c r="F252" s="16">
        <f t="shared" ref="F252:P252" si="30">SUM(F253:F255)</f>
        <v>0</v>
      </c>
      <c r="G252" s="17">
        <f t="shared" si="30"/>
        <v>0</v>
      </c>
      <c r="H252" s="17">
        <f t="shared" si="30"/>
        <v>6.6352694694000007</v>
      </c>
      <c r="I252" s="17">
        <f t="shared" si="30"/>
        <v>74.973592058455438</v>
      </c>
      <c r="J252" s="17">
        <f t="shared" si="30"/>
        <v>0</v>
      </c>
      <c r="K252" s="17">
        <f t="shared" si="30"/>
        <v>2.9359176089063563</v>
      </c>
      <c r="L252" s="17">
        <f t="shared" si="30"/>
        <v>3.5830455134759995E-3</v>
      </c>
      <c r="M252" s="17">
        <f t="shared" si="30"/>
        <v>0</v>
      </c>
      <c r="N252" s="17">
        <f t="shared" si="30"/>
        <v>0</v>
      </c>
      <c r="O252" s="18">
        <f t="shared" si="30"/>
        <v>0</v>
      </c>
      <c r="P252" s="19">
        <f t="shared" si="30"/>
        <v>0</v>
      </c>
      <c r="R252" s="46"/>
      <c r="S252" s="46"/>
      <c r="T252" s="46"/>
      <c r="U252" s="46"/>
      <c r="V252" s="46"/>
    </row>
    <row r="253" spans="1:22" ht="15.75" x14ac:dyDescent="0.25">
      <c r="A253" s="61" t="s">
        <v>368</v>
      </c>
      <c r="B253" s="14"/>
      <c r="C253" s="14"/>
      <c r="D253" s="14" t="s">
        <v>369</v>
      </c>
      <c r="E253" s="33"/>
      <c r="F253" s="38"/>
      <c r="G253" s="39"/>
      <c r="H253" s="39"/>
      <c r="I253" s="39"/>
      <c r="J253" s="39"/>
      <c r="K253" s="39"/>
      <c r="L253" s="39"/>
      <c r="M253" s="39"/>
      <c r="N253" s="39"/>
      <c r="O253" s="39"/>
      <c r="P253" s="40"/>
      <c r="Q253" s="45"/>
      <c r="R253" s="46"/>
      <c r="S253" s="46"/>
      <c r="T253" s="46"/>
      <c r="U253" s="46"/>
      <c r="V253" s="46"/>
    </row>
    <row r="254" spans="1:22" ht="15.75" x14ac:dyDescent="0.25">
      <c r="A254" s="61" t="s">
        <v>370</v>
      </c>
      <c r="B254" s="14"/>
      <c r="C254" s="14"/>
      <c r="D254" s="14" t="s">
        <v>371</v>
      </c>
      <c r="E254" s="33"/>
      <c r="F254" s="38"/>
      <c r="G254" s="39"/>
      <c r="H254" s="39">
        <v>2.0637255433999999</v>
      </c>
      <c r="I254" s="39">
        <v>50.618234638297842</v>
      </c>
      <c r="J254" s="39"/>
      <c r="K254" s="39">
        <v>0.91410659219359602</v>
      </c>
      <c r="L254" s="39">
        <v>1.1144117934359999E-3</v>
      </c>
      <c r="M254" s="39"/>
      <c r="N254" s="39"/>
      <c r="O254" s="39"/>
      <c r="P254" s="40"/>
      <c r="Q254" s="45"/>
      <c r="R254" s="46"/>
      <c r="S254" s="46"/>
      <c r="T254" s="46"/>
      <c r="U254" s="46"/>
      <c r="V254" s="46"/>
    </row>
    <row r="255" spans="1:22" ht="15.75" x14ac:dyDescent="0.25">
      <c r="A255" s="61" t="s">
        <v>372</v>
      </c>
      <c r="B255" s="14"/>
      <c r="C255" s="14"/>
      <c r="D255" s="14" t="s">
        <v>373</v>
      </c>
      <c r="E255" s="33"/>
      <c r="F255" s="38"/>
      <c r="G255" s="39"/>
      <c r="H255" s="39">
        <v>4.5715439260000004</v>
      </c>
      <c r="I255" s="39">
        <v>24.355357420157599</v>
      </c>
      <c r="J255" s="39"/>
      <c r="K255" s="39">
        <v>2.0218110167127601</v>
      </c>
      <c r="L255" s="39">
        <v>2.4686337200399999E-3</v>
      </c>
      <c r="M255" s="39"/>
      <c r="N255" s="39"/>
      <c r="O255" s="39"/>
      <c r="P255" s="40"/>
      <c r="Q255" s="45"/>
      <c r="R255" s="46"/>
      <c r="S255" s="46"/>
      <c r="T255" s="46"/>
      <c r="U255" s="46"/>
      <c r="V255" s="46"/>
    </row>
    <row r="256" spans="1:22" ht="15.75" x14ac:dyDescent="0.25">
      <c r="A256" s="61"/>
      <c r="B256" s="14"/>
      <c r="C256" s="14"/>
      <c r="D256" s="14"/>
      <c r="E256" s="33"/>
      <c r="F256" s="38"/>
      <c r="G256" s="39"/>
      <c r="H256" s="39"/>
      <c r="I256" s="39"/>
      <c r="J256" s="39"/>
      <c r="K256" s="39"/>
      <c r="L256" s="39"/>
      <c r="M256" s="39"/>
      <c r="N256" s="39"/>
      <c r="O256" s="39"/>
      <c r="P256" s="40"/>
      <c r="Q256" s="45"/>
      <c r="R256" s="46"/>
      <c r="S256" s="46"/>
      <c r="T256" s="46"/>
      <c r="U256" s="46"/>
      <c r="V256" s="46"/>
    </row>
    <row r="257" spans="1:22" ht="31.5" customHeight="1" x14ac:dyDescent="0.25">
      <c r="A257" s="61" t="s">
        <v>374</v>
      </c>
      <c r="B257" s="14"/>
      <c r="C257" s="207" t="s">
        <v>375</v>
      </c>
      <c r="D257" s="208"/>
      <c r="E257" s="33"/>
      <c r="F257" s="16">
        <f t="shared" ref="F257:P257" si="31">SUM(F258:F259)</f>
        <v>0</v>
      </c>
      <c r="G257" s="17">
        <f t="shared" si="31"/>
        <v>0</v>
      </c>
      <c r="H257" s="17">
        <f t="shared" si="31"/>
        <v>16476.022056000002</v>
      </c>
      <c r="I257" s="17">
        <f t="shared" si="31"/>
        <v>45.763030999999998</v>
      </c>
      <c r="J257" s="17">
        <f t="shared" si="31"/>
        <v>0</v>
      </c>
      <c r="K257" s="17">
        <f t="shared" si="31"/>
        <v>4.1529999999999996E-3</v>
      </c>
      <c r="L257" s="17">
        <f t="shared" si="31"/>
        <v>0</v>
      </c>
      <c r="M257" s="17">
        <f t="shared" si="31"/>
        <v>0</v>
      </c>
      <c r="N257" s="17">
        <f t="shared" si="31"/>
        <v>0</v>
      </c>
      <c r="O257" s="18">
        <f t="shared" si="31"/>
        <v>0</v>
      </c>
      <c r="P257" s="19">
        <f t="shared" si="31"/>
        <v>0</v>
      </c>
      <c r="R257" s="46"/>
      <c r="S257" s="46"/>
      <c r="T257" s="46"/>
      <c r="U257" s="46"/>
      <c r="V257" s="46"/>
    </row>
    <row r="258" spans="1:22" ht="31.5" customHeight="1" x14ac:dyDescent="0.25">
      <c r="A258" s="61" t="s">
        <v>376</v>
      </c>
      <c r="B258" s="14"/>
      <c r="C258" s="14"/>
      <c r="D258" s="62" t="s">
        <v>377</v>
      </c>
      <c r="E258" s="33"/>
      <c r="F258" s="38"/>
      <c r="G258" s="39"/>
      <c r="H258" s="39">
        <v>16476.022056000002</v>
      </c>
      <c r="I258" s="39">
        <v>45.763030999999998</v>
      </c>
      <c r="J258" s="39"/>
      <c r="K258" s="39">
        <v>4.1529999999999996E-3</v>
      </c>
      <c r="L258" s="39"/>
      <c r="M258" s="39"/>
      <c r="N258" s="39"/>
      <c r="O258" s="39"/>
      <c r="P258" s="40"/>
      <c r="Q258" s="45"/>
      <c r="R258" s="46"/>
      <c r="S258" s="46"/>
      <c r="T258" s="46"/>
      <c r="U258" s="46"/>
      <c r="V258" s="46"/>
    </row>
    <row r="259" spans="1:22" ht="30.75" customHeight="1" x14ac:dyDescent="0.25">
      <c r="A259" s="61" t="s">
        <v>378</v>
      </c>
      <c r="B259" s="14"/>
      <c r="C259" s="14"/>
      <c r="D259" s="62" t="s">
        <v>379</v>
      </c>
      <c r="E259" s="33"/>
      <c r="F259" s="38"/>
      <c r="G259" s="39"/>
      <c r="H259" s="39"/>
      <c r="I259" s="39"/>
      <c r="J259" s="39"/>
      <c r="K259" s="39"/>
      <c r="L259" s="39"/>
      <c r="M259" s="39"/>
      <c r="N259" s="39"/>
      <c r="O259" s="39"/>
      <c r="P259" s="40"/>
      <c r="Q259" s="45"/>
      <c r="R259" s="46"/>
      <c r="S259" s="46"/>
      <c r="T259" s="46"/>
      <c r="U259" s="46"/>
      <c r="V259" s="46"/>
    </row>
    <row r="260" spans="1:22" ht="15.75" x14ac:dyDescent="0.25">
      <c r="A260" s="61"/>
      <c r="B260" s="14"/>
      <c r="C260" s="14"/>
      <c r="D260" s="14"/>
      <c r="E260" s="33"/>
      <c r="F260" s="38"/>
      <c r="G260" s="39"/>
      <c r="H260" s="39"/>
      <c r="I260" s="39"/>
      <c r="J260" s="39"/>
      <c r="K260" s="39"/>
      <c r="L260" s="39"/>
      <c r="M260" s="39"/>
      <c r="N260" s="39"/>
      <c r="O260" s="39"/>
      <c r="P260" s="40"/>
      <c r="Q260" s="45"/>
      <c r="R260" s="46"/>
      <c r="S260" s="46"/>
      <c r="T260" s="46"/>
      <c r="U260" s="46"/>
      <c r="V260" s="46"/>
    </row>
    <row r="261" spans="1:22" ht="15.75" x14ac:dyDescent="0.25">
      <c r="A261" s="61" t="s">
        <v>380</v>
      </c>
      <c r="B261" s="14"/>
      <c r="C261" s="15" t="s">
        <v>381</v>
      </c>
      <c r="D261" s="14"/>
      <c r="E261" s="33"/>
      <c r="F261" s="16">
        <f t="shared" ref="F261:P261" si="32">SUM(F262:F264)</f>
        <v>0</v>
      </c>
      <c r="G261" s="17">
        <f t="shared" si="32"/>
        <v>0</v>
      </c>
      <c r="H261" s="17">
        <f t="shared" si="32"/>
        <v>10989.193134149891</v>
      </c>
      <c r="I261" s="17">
        <f t="shared" si="32"/>
        <v>0</v>
      </c>
      <c r="J261" s="17">
        <f t="shared" si="32"/>
        <v>0</v>
      </c>
      <c r="K261" s="17">
        <f t="shared" si="32"/>
        <v>0</v>
      </c>
      <c r="L261" s="17">
        <f t="shared" si="32"/>
        <v>0</v>
      </c>
      <c r="M261" s="17">
        <f t="shared" si="32"/>
        <v>0</v>
      </c>
      <c r="N261" s="17">
        <f t="shared" si="32"/>
        <v>0</v>
      </c>
      <c r="O261" s="18">
        <f t="shared" si="32"/>
        <v>0</v>
      </c>
      <c r="P261" s="19">
        <f t="shared" si="32"/>
        <v>0</v>
      </c>
      <c r="R261" s="46"/>
      <c r="S261" s="46"/>
      <c r="T261" s="46"/>
      <c r="U261" s="46"/>
      <c r="V261" s="46"/>
    </row>
    <row r="262" spans="1:22" ht="15.75" x14ac:dyDescent="0.25">
      <c r="A262" s="61" t="s">
        <v>382</v>
      </c>
      <c r="B262" s="14"/>
      <c r="C262" s="14"/>
      <c r="D262" s="14" t="s">
        <v>383</v>
      </c>
      <c r="E262" s="33"/>
      <c r="F262" s="38"/>
      <c r="G262" s="39"/>
      <c r="H262" s="39">
        <v>994.73710103415453</v>
      </c>
      <c r="I262" s="39"/>
      <c r="J262" s="39"/>
      <c r="K262" s="39"/>
      <c r="L262" s="39"/>
      <c r="M262" s="39"/>
      <c r="N262" s="39"/>
      <c r="O262" s="39"/>
      <c r="P262" s="40"/>
      <c r="Q262" s="45"/>
      <c r="R262" s="46"/>
      <c r="S262" s="46"/>
      <c r="T262" s="46"/>
      <c r="U262" s="46"/>
      <c r="V262" s="46"/>
    </row>
    <row r="263" spans="1:22" ht="15.75" x14ac:dyDescent="0.25">
      <c r="A263" s="61" t="s">
        <v>384</v>
      </c>
      <c r="B263" s="14"/>
      <c r="C263" s="14"/>
      <c r="D263" s="14" t="s">
        <v>385</v>
      </c>
      <c r="E263" s="33"/>
      <c r="F263" s="38"/>
      <c r="G263" s="39"/>
      <c r="H263" s="39">
        <v>63.818767115734779</v>
      </c>
      <c r="I263" s="39"/>
      <c r="J263" s="39"/>
      <c r="K263" s="39"/>
      <c r="L263" s="39"/>
      <c r="M263" s="39"/>
      <c r="N263" s="39"/>
      <c r="O263" s="39"/>
      <c r="P263" s="40"/>
      <c r="Q263" s="45"/>
      <c r="R263" s="46"/>
      <c r="S263" s="46"/>
      <c r="T263" s="46"/>
      <c r="U263" s="46"/>
      <c r="V263" s="46"/>
    </row>
    <row r="264" spans="1:22" ht="15.75" x14ac:dyDescent="0.25">
      <c r="A264" s="61" t="s">
        <v>386</v>
      </c>
      <c r="B264" s="14"/>
      <c r="C264" s="14"/>
      <c r="D264" s="14" t="s">
        <v>387</v>
      </c>
      <c r="E264" s="33"/>
      <c r="F264" s="38"/>
      <c r="G264" s="39"/>
      <c r="H264" s="39">
        <v>9930.6372660000015</v>
      </c>
      <c r="I264" s="39"/>
      <c r="J264" s="39"/>
      <c r="K264" s="39"/>
      <c r="L264" s="39"/>
      <c r="M264" s="39"/>
      <c r="N264" s="39"/>
      <c r="O264" s="39"/>
      <c r="P264" s="40"/>
      <c r="Q264" s="45"/>
      <c r="R264" s="46"/>
      <c r="S264" s="46"/>
      <c r="T264" s="46"/>
      <c r="U264" s="46"/>
      <c r="V264" s="46"/>
    </row>
    <row r="265" spans="1:22" ht="15.75" x14ac:dyDescent="0.25">
      <c r="A265" s="61"/>
      <c r="B265" s="14"/>
      <c r="C265" s="14"/>
      <c r="D265" s="14"/>
      <c r="E265" s="33"/>
      <c r="F265" s="38"/>
      <c r="G265" s="39"/>
      <c r="H265" s="39"/>
      <c r="I265" s="39"/>
      <c r="J265" s="39"/>
      <c r="K265" s="39"/>
      <c r="L265" s="39"/>
      <c r="M265" s="39"/>
      <c r="N265" s="39"/>
      <c r="O265" s="39"/>
      <c r="P265" s="40"/>
      <c r="Q265" s="45"/>
      <c r="R265" s="46"/>
      <c r="S265" s="46"/>
      <c r="T265" s="46"/>
      <c r="U265" s="46"/>
      <c r="V265" s="46"/>
    </row>
    <row r="266" spans="1:22" ht="15.75" x14ac:dyDescent="0.25">
      <c r="A266" s="61" t="s">
        <v>388</v>
      </c>
      <c r="B266" s="14"/>
      <c r="C266" s="15" t="s">
        <v>389</v>
      </c>
      <c r="D266" s="14"/>
      <c r="E266" s="33"/>
      <c r="F266" s="16">
        <f t="shared" ref="F266:P266" si="33">SUM(F267:F268)</f>
        <v>0</v>
      </c>
      <c r="G266" s="17">
        <f t="shared" si="33"/>
        <v>0</v>
      </c>
      <c r="H266" s="17">
        <f t="shared" si="33"/>
        <v>2070.1494093892975</v>
      </c>
      <c r="I266" s="17">
        <f t="shared" si="33"/>
        <v>11934.354548297464</v>
      </c>
      <c r="J266" s="17">
        <f t="shared" si="33"/>
        <v>0</v>
      </c>
      <c r="K266" s="17">
        <f t="shared" si="33"/>
        <v>0.14676957543276004</v>
      </c>
      <c r="L266" s="17">
        <f t="shared" si="33"/>
        <v>0</v>
      </c>
      <c r="M266" s="17">
        <f t="shared" si="33"/>
        <v>0</v>
      </c>
      <c r="N266" s="17">
        <f t="shared" si="33"/>
        <v>0</v>
      </c>
      <c r="O266" s="18">
        <f t="shared" si="33"/>
        <v>0</v>
      </c>
      <c r="P266" s="19">
        <f t="shared" si="33"/>
        <v>0</v>
      </c>
      <c r="R266" s="46"/>
      <c r="S266" s="46"/>
      <c r="T266" s="46"/>
      <c r="U266" s="46"/>
      <c r="V266" s="46"/>
    </row>
    <row r="267" spans="1:22" ht="15.75" x14ac:dyDescent="0.25">
      <c r="A267" s="61" t="s">
        <v>390</v>
      </c>
      <c r="B267" s="14"/>
      <c r="C267" s="14"/>
      <c r="D267" s="14" t="s">
        <v>391</v>
      </c>
      <c r="E267" s="33"/>
      <c r="F267" s="38"/>
      <c r="G267" s="39"/>
      <c r="H267" s="39">
        <v>626.40891238929748</v>
      </c>
      <c r="I267" s="39">
        <v>3769.382985297465</v>
      </c>
      <c r="J267" s="39"/>
      <c r="K267" s="39">
        <v>4.7506575432760004E-2</v>
      </c>
      <c r="L267" s="39"/>
      <c r="M267" s="39"/>
      <c r="N267" s="39"/>
      <c r="O267" s="39"/>
      <c r="P267" s="40"/>
      <c r="Q267" s="45"/>
      <c r="R267" s="46"/>
      <c r="S267" s="46"/>
      <c r="T267" s="46"/>
      <c r="U267" s="46"/>
      <c r="V267" s="46"/>
    </row>
    <row r="268" spans="1:22" ht="15.75" x14ac:dyDescent="0.25">
      <c r="A268" s="61" t="s">
        <v>392</v>
      </c>
      <c r="B268" s="14"/>
      <c r="C268" s="14"/>
      <c r="D268" s="14" t="s">
        <v>393</v>
      </c>
      <c r="E268" s="33"/>
      <c r="F268" s="38"/>
      <c r="G268" s="39"/>
      <c r="H268" s="39">
        <v>1443.740497</v>
      </c>
      <c r="I268" s="39">
        <v>8164.9715629999992</v>
      </c>
      <c r="J268" s="39"/>
      <c r="K268" s="39">
        <v>9.9263000000000018E-2</v>
      </c>
      <c r="L268" s="39"/>
      <c r="M268" s="39"/>
      <c r="N268" s="39"/>
      <c r="O268" s="39"/>
      <c r="P268" s="40"/>
      <c r="Q268" s="45"/>
      <c r="R268" s="46"/>
      <c r="S268" s="46"/>
      <c r="T268" s="46"/>
      <c r="U268" s="46"/>
      <c r="V268" s="46"/>
    </row>
    <row r="269" spans="1:22" ht="15.75" x14ac:dyDescent="0.25">
      <c r="A269" s="61"/>
      <c r="B269" s="14"/>
      <c r="C269" s="14"/>
      <c r="D269" s="14"/>
      <c r="E269" s="33"/>
      <c r="F269" s="38"/>
      <c r="G269" s="39"/>
      <c r="H269" s="39"/>
      <c r="I269" s="39"/>
      <c r="J269" s="39"/>
      <c r="K269" s="39"/>
      <c r="L269" s="39"/>
      <c r="M269" s="39"/>
      <c r="N269" s="39"/>
      <c r="O269" s="39"/>
      <c r="P269" s="40"/>
      <c r="Q269" s="45"/>
      <c r="R269" s="46"/>
      <c r="S269" s="46"/>
      <c r="T269" s="46"/>
      <c r="U269" s="46"/>
      <c r="V269" s="46"/>
    </row>
    <row r="270" spans="1:22" ht="15.75" x14ac:dyDescent="0.25">
      <c r="A270" s="61" t="s">
        <v>394</v>
      </c>
      <c r="B270" s="14"/>
      <c r="C270" s="15" t="s">
        <v>395</v>
      </c>
      <c r="D270" s="14"/>
      <c r="E270" s="33"/>
      <c r="F270" s="16"/>
      <c r="G270" s="17"/>
      <c r="H270" s="17"/>
      <c r="I270" s="17"/>
      <c r="J270" s="17"/>
      <c r="K270" s="17"/>
      <c r="L270" s="17"/>
      <c r="M270" s="17"/>
      <c r="N270" s="17"/>
      <c r="O270" s="18"/>
      <c r="P270" s="19"/>
      <c r="R270" s="46"/>
      <c r="S270" s="46"/>
      <c r="T270" s="46"/>
      <c r="U270" s="46"/>
      <c r="V270" s="46"/>
    </row>
    <row r="271" spans="1:22" ht="15.75" x14ac:dyDescent="0.25">
      <c r="A271" s="61"/>
      <c r="B271" s="14"/>
      <c r="C271" s="15"/>
      <c r="D271" s="14"/>
      <c r="E271" s="33"/>
      <c r="F271" s="63"/>
      <c r="G271" s="64"/>
      <c r="H271" s="64"/>
      <c r="I271" s="64"/>
      <c r="J271" s="64"/>
      <c r="K271" s="64"/>
      <c r="L271" s="64"/>
      <c r="M271" s="64"/>
      <c r="N271" s="64"/>
      <c r="O271" s="64"/>
      <c r="P271" s="65"/>
      <c r="Q271" s="45"/>
      <c r="R271" s="46"/>
      <c r="S271" s="46"/>
      <c r="T271" s="46"/>
      <c r="U271" s="46"/>
      <c r="V271" s="46"/>
    </row>
    <row r="272" spans="1:22" ht="19.5" thickBot="1" x14ac:dyDescent="0.35">
      <c r="A272" s="61"/>
      <c r="B272" s="25" t="s">
        <v>396</v>
      </c>
      <c r="C272" s="14"/>
      <c r="D272" s="14"/>
      <c r="E272" s="33"/>
      <c r="F272" s="41">
        <f>SUM(F270,F266,F261,F257,F252,F248,F243)</f>
        <v>0</v>
      </c>
      <c r="G272" s="42">
        <f t="shared" ref="G272:P272" si="34">SUM(G270,G266,G261,G257,G252,G248,G243)</f>
        <v>0</v>
      </c>
      <c r="H272" s="42">
        <f t="shared" si="34"/>
        <v>29722.570569009411</v>
      </c>
      <c r="I272" s="42">
        <f t="shared" si="34"/>
        <v>35256.634890211564</v>
      </c>
      <c r="J272" s="42">
        <f t="shared" si="34"/>
        <v>0</v>
      </c>
      <c r="K272" s="42">
        <f t="shared" si="34"/>
        <v>11.0538865533081</v>
      </c>
      <c r="L272" s="42">
        <f t="shared" si="34"/>
        <v>0.11595379070079601</v>
      </c>
      <c r="M272" s="42">
        <f t="shared" si="34"/>
        <v>0</v>
      </c>
      <c r="N272" s="42">
        <f t="shared" si="34"/>
        <v>0</v>
      </c>
      <c r="O272" s="42">
        <f t="shared" si="34"/>
        <v>0</v>
      </c>
      <c r="P272" s="43">
        <f t="shared" si="34"/>
        <v>0</v>
      </c>
      <c r="Q272" s="56"/>
      <c r="R272" s="46"/>
      <c r="S272" s="46"/>
      <c r="T272" s="46"/>
      <c r="U272" s="46"/>
      <c r="V272" s="46"/>
    </row>
    <row r="273" spans="1:16" ht="15.75" x14ac:dyDescent="0.25">
      <c r="A273" s="61"/>
      <c r="B273" s="14"/>
      <c r="C273" s="14"/>
      <c r="D273" s="14"/>
      <c r="E273" s="33"/>
      <c r="F273" s="66"/>
      <c r="G273" s="66"/>
      <c r="H273" s="66"/>
      <c r="I273" s="66"/>
      <c r="J273" s="66"/>
      <c r="K273" s="66"/>
      <c r="L273" s="66"/>
      <c r="M273" s="66"/>
      <c r="N273" s="66"/>
      <c r="O273" s="66"/>
      <c r="P273" s="66"/>
    </row>
    <row r="274" spans="1:16" ht="16.5" thickBot="1" x14ac:dyDescent="0.3">
      <c r="A274" s="61"/>
      <c r="B274" s="14"/>
      <c r="C274" s="14"/>
      <c r="D274" s="14"/>
      <c r="E274" s="33"/>
      <c r="F274" s="66"/>
      <c r="G274" s="66"/>
      <c r="H274" s="66"/>
      <c r="I274" s="66"/>
      <c r="J274" s="66"/>
      <c r="K274" s="66"/>
      <c r="L274" s="66"/>
      <c r="M274" s="66"/>
      <c r="N274" s="66"/>
      <c r="O274" s="66"/>
      <c r="P274" s="66"/>
    </row>
    <row r="275" spans="1:16" ht="29.25" customHeight="1" x14ac:dyDescent="0.25">
      <c r="A275" s="67">
        <v>6</v>
      </c>
      <c r="B275" s="195" t="s">
        <v>397</v>
      </c>
      <c r="C275" s="196"/>
      <c r="D275" s="197"/>
      <c r="E275" s="6"/>
      <c r="F275" s="198" t="str">
        <f>F$2</f>
        <v>ACIDIFICADORES, PRECURSORES DE OZONO Y GASES DE EFECTO INVERNADERO</v>
      </c>
      <c r="G275" s="199"/>
      <c r="H275" s="199"/>
      <c r="I275" s="199"/>
      <c r="J275" s="199"/>
      <c r="K275" s="199"/>
      <c r="L275" s="199"/>
      <c r="M275" s="199"/>
      <c r="N275" s="199"/>
      <c r="O275" s="199"/>
      <c r="P275" s="200"/>
    </row>
    <row r="276" spans="1:16" ht="15.75" thickBot="1" x14ac:dyDescent="0.3">
      <c r="A276" s="174"/>
      <c r="B276" s="9"/>
      <c r="C276" s="9"/>
      <c r="D276" s="9"/>
      <c r="E276" s="9"/>
      <c r="F276" s="11" t="str">
        <f t="shared" ref="F276:P276" si="35">F$3</f>
        <v>SOx (t)</v>
      </c>
      <c r="G276" s="12" t="str">
        <f t="shared" si="35"/>
        <v>NOx (t)</v>
      </c>
      <c r="H276" s="12" t="str">
        <f t="shared" si="35"/>
        <v>COVNM (t)</v>
      </c>
      <c r="I276" s="12" t="str">
        <f t="shared" si="35"/>
        <v>CH4 (t)</v>
      </c>
      <c r="J276" s="12" t="str">
        <f t="shared" si="35"/>
        <v>CO (t)</v>
      </c>
      <c r="K276" s="12" t="str">
        <f t="shared" si="35"/>
        <v>CO2 (kt)</v>
      </c>
      <c r="L276" s="12" t="str">
        <f t="shared" si="35"/>
        <v>N2O (t)</v>
      </c>
      <c r="M276" s="12" t="str">
        <f t="shared" si="35"/>
        <v>NH3 (t)</v>
      </c>
      <c r="N276" s="12" t="str">
        <f t="shared" si="35"/>
        <v>SF6 (t CO2eq)</v>
      </c>
      <c r="O276" s="12" t="str">
        <f t="shared" si="35"/>
        <v>HFC (t CO2eq)</v>
      </c>
      <c r="P276" s="13" t="str">
        <f t="shared" si="35"/>
        <v>PFC (t CO2eq)</v>
      </c>
    </row>
    <row r="277" spans="1:16" ht="15.75" x14ac:dyDescent="0.25">
      <c r="A277" s="61" t="s">
        <v>398</v>
      </c>
      <c r="B277" s="14"/>
      <c r="C277" s="15" t="s">
        <v>399</v>
      </c>
      <c r="D277" s="14"/>
      <c r="E277" s="33"/>
      <c r="F277" s="16">
        <f t="shared" ref="F277:P277" si="36">SUM(F278:F286)</f>
        <v>0</v>
      </c>
      <c r="G277" s="17">
        <f t="shared" si="36"/>
        <v>0</v>
      </c>
      <c r="H277" s="17">
        <f t="shared" si="36"/>
        <v>145097.21886300002</v>
      </c>
      <c r="I277" s="17">
        <f t="shared" si="36"/>
        <v>0</v>
      </c>
      <c r="J277" s="17">
        <f t="shared" si="36"/>
        <v>0</v>
      </c>
      <c r="K277" s="17">
        <f t="shared" si="36"/>
        <v>0</v>
      </c>
      <c r="L277" s="17">
        <f t="shared" si="36"/>
        <v>0</v>
      </c>
      <c r="M277" s="17">
        <f t="shared" si="36"/>
        <v>0</v>
      </c>
      <c r="N277" s="17">
        <f t="shared" si="36"/>
        <v>0</v>
      </c>
      <c r="O277" s="18">
        <f t="shared" si="36"/>
        <v>0</v>
      </c>
      <c r="P277" s="19">
        <f t="shared" si="36"/>
        <v>0</v>
      </c>
    </row>
    <row r="278" spans="1:16" ht="15.75" x14ac:dyDescent="0.25">
      <c r="A278" s="61" t="s">
        <v>400</v>
      </c>
      <c r="B278" s="14"/>
      <c r="C278" s="14"/>
      <c r="D278" s="14" t="s">
        <v>401</v>
      </c>
      <c r="E278" s="33"/>
      <c r="F278" s="22"/>
      <c r="G278" s="23"/>
      <c r="H278" s="23">
        <v>15725.996000000003</v>
      </c>
      <c r="I278" s="23"/>
      <c r="J278" s="23"/>
      <c r="K278" s="23"/>
      <c r="L278" s="23"/>
      <c r="M278" s="23"/>
      <c r="N278" s="23"/>
      <c r="O278" s="23"/>
      <c r="P278" s="24"/>
    </row>
    <row r="279" spans="1:16" ht="15.75" x14ac:dyDescent="0.25">
      <c r="A279" s="61" t="s">
        <v>402</v>
      </c>
      <c r="B279" s="14"/>
      <c r="C279" s="14"/>
      <c r="D279" s="14" t="s">
        <v>403</v>
      </c>
      <c r="E279" s="33"/>
      <c r="F279" s="22"/>
      <c r="G279" s="23"/>
      <c r="H279" s="23">
        <v>7827.4800020000002</v>
      </c>
      <c r="I279" s="23"/>
      <c r="J279" s="23"/>
      <c r="K279" s="23"/>
      <c r="L279" s="23"/>
      <c r="M279" s="23"/>
      <c r="N279" s="23"/>
      <c r="O279" s="23"/>
      <c r="P279" s="24"/>
    </row>
    <row r="280" spans="1:16" ht="15.75" x14ac:dyDescent="0.25">
      <c r="A280" s="61" t="s">
        <v>404</v>
      </c>
      <c r="B280" s="14"/>
      <c r="C280" s="14"/>
      <c r="D280" s="14" t="s">
        <v>405</v>
      </c>
      <c r="E280" s="33"/>
      <c r="F280" s="22"/>
      <c r="G280" s="23"/>
      <c r="H280" s="23">
        <v>24562.665207000002</v>
      </c>
      <c r="I280" s="23"/>
      <c r="J280" s="23"/>
      <c r="K280" s="23"/>
      <c r="L280" s="23"/>
      <c r="M280" s="23"/>
      <c r="N280" s="23"/>
      <c r="O280" s="23"/>
      <c r="P280" s="24"/>
    </row>
    <row r="281" spans="1:16" ht="15.75" x14ac:dyDescent="0.25">
      <c r="A281" s="61" t="s">
        <v>406</v>
      </c>
      <c r="B281" s="14"/>
      <c r="C281" s="14"/>
      <c r="D281" s="14" t="s">
        <v>407</v>
      </c>
      <c r="E281" s="33"/>
      <c r="F281" s="22"/>
      <c r="G281" s="23"/>
      <c r="H281" s="23">
        <v>7170.4015649999992</v>
      </c>
      <c r="I281" s="23"/>
      <c r="J281" s="23"/>
      <c r="K281" s="23"/>
      <c r="L281" s="23"/>
      <c r="M281" s="23"/>
      <c r="N281" s="23"/>
      <c r="O281" s="23"/>
      <c r="P281" s="24"/>
    </row>
    <row r="282" spans="1:16" ht="15.75" x14ac:dyDescent="0.25">
      <c r="A282" s="61" t="s">
        <v>408</v>
      </c>
      <c r="B282" s="14"/>
      <c r="C282" s="14"/>
      <c r="D282" s="14" t="s">
        <v>409</v>
      </c>
      <c r="E282" s="33"/>
      <c r="F282" s="22"/>
      <c r="G282" s="23"/>
      <c r="H282" s="23">
        <v>520.38719999999989</v>
      </c>
      <c r="I282" s="23"/>
      <c r="J282" s="23"/>
      <c r="K282" s="23"/>
      <c r="L282" s="23"/>
      <c r="M282" s="23"/>
      <c r="N282" s="23"/>
      <c r="O282" s="23"/>
      <c r="P282" s="24"/>
    </row>
    <row r="283" spans="1:16" ht="15.75" x14ac:dyDescent="0.25">
      <c r="A283" s="61" t="s">
        <v>410</v>
      </c>
      <c r="B283" s="14"/>
      <c r="C283" s="14"/>
      <c r="D283" s="14" t="s">
        <v>411</v>
      </c>
      <c r="E283" s="33"/>
      <c r="F283" s="22"/>
      <c r="G283" s="23"/>
      <c r="H283" s="23">
        <v>2398.4999990000001</v>
      </c>
      <c r="I283" s="23"/>
      <c r="J283" s="23"/>
      <c r="K283" s="23"/>
      <c r="L283" s="23"/>
      <c r="M283" s="23"/>
      <c r="N283" s="23"/>
      <c r="O283" s="23"/>
      <c r="P283" s="24"/>
    </row>
    <row r="284" spans="1:16" ht="15.75" x14ac:dyDescent="0.25">
      <c r="A284" s="61" t="s">
        <v>412</v>
      </c>
      <c r="B284" s="14"/>
      <c r="C284" s="14"/>
      <c r="D284" s="14" t="s">
        <v>413</v>
      </c>
      <c r="E284" s="33"/>
      <c r="F284" s="22"/>
      <c r="G284" s="23"/>
      <c r="H284" s="23">
        <v>37391.080500999997</v>
      </c>
      <c r="I284" s="23"/>
      <c r="J284" s="23"/>
      <c r="K284" s="23"/>
      <c r="L284" s="23"/>
      <c r="M284" s="23"/>
      <c r="N284" s="23"/>
      <c r="O284" s="23"/>
      <c r="P284" s="24"/>
    </row>
    <row r="285" spans="1:16" ht="15.75" x14ac:dyDescent="0.25">
      <c r="A285" s="61" t="s">
        <v>414</v>
      </c>
      <c r="B285" s="14"/>
      <c r="C285" s="14"/>
      <c r="D285" s="14" t="s">
        <v>415</v>
      </c>
      <c r="E285" s="33"/>
      <c r="F285" s="22"/>
      <c r="G285" s="23"/>
      <c r="H285" s="23">
        <v>42688.968392000002</v>
      </c>
      <c r="I285" s="23"/>
      <c r="J285" s="23"/>
      <c r="K285" s="23"/>
      <c r="L285" s="23"/>
      <c r="M285" s="23"/>
      <c r="N285" s="23"/>
      <c r="O285" s="23"/>
      <c r="P285" s="24"/>
    </row>
    <row r="286" spans="1:16" ht="15.75" x14ac:dyDescent="0.25">
      <c r="A286" s="61" t="s">
        <v>416</v>
      </c>
      <c r="B286" s="14"/>
      <c r="C286" s="14"/>
      <c r="D286" s="14" t="s">
        <v>417</v>
      </c>
      <c r="E286" s="33"/>
      <c r="F286" s="22"/>
      <c r="G286" s="23"/>
      <c r="H286" s="23">
        <v>6811.7399970000006</v>
      </c>
      <c r="I286" s="23"/>
      <c r="J286" s="23"/>
      <c r="K286" s="23"/>
      <c r="L286" s="23"/>
      <c r="M286" s="23"/>
      <c r="N286" s="23"/>
      <c r="O286" s="23"/>
      <c r="P286" s="24"/>
    </row>
    <row r="287" spans="1:16" ht="15.75" x14ac:dyDescent="0.25">
      <c r="A287" s="61"/>
      <c r="B287" s="14"/>
      <c r="C287" s="14"/>
      <c r="D287" s="14"/>
      <c r="E287" s="33"/>
      <c r="F287" s="22"/>
      <c r="G287" s="23"/>
      <c r="H287" s="23"/>
      <c r="I287" s="23"/>
      <c r="J287" s="23"/>
      <c r="K287" s="23"/>
      <c r="L287" s="23"/>
      <c r="M287" s="23"/>
      <c r="N287" s="23"/>
      <c r="O287" s="23"/>
      <c r="P287" s="24"/>
    </row>
    <row r="288" spans="1:16" ht="15.75" x14ac:dyDescent="0.25">
      <c r="A288" s="61" t="s">
        <v>418</v>
      </c>
      <c r="B288" s="14"/>
      <c r="C288" s="15" t="s">
        <v>419</v>
      </c>
      <c r="D288" s="14"/>
      <c r="E288" s="33"/>
      <c r="F288" s="16">
        <f t="shared" ref="F288:P288" si="37">SUM(F289:F292)</f>
        <v>0</v>
      </c>
      <c r="G288" s="17">
        <f t="shared" si="37"/>
        <v>0</v>
      </c>
      <c r="H288" s="17">
        <f t="shared" si="37"/>
        <v>16942.85411</v>
      </c>
      <c r="I288" s="17">
        <f t="shared" si="37"/>
        <v>0</v>
      </c>
      <c r="J288" s="17">
        <f t="shared" si="37"/>
        <v>0</v>
      </c>
      <c r="K288" s="17">
        <f t="shared" si="37"/>
        <v>0</v>
      </c>
      <c r="L288" s="17">
        <f t="shared" si="37"/>
        <v>0</v>
      </c>
      <c r="M288" s="17">
        <f t="shared" si="37"/>
        <v>0</v>
      </c>
      <c r="N288" s="17">
        <f t="shared" si="37"/>
        <v>0</v>
      </c>
      <c r="O288" s="18">
        <f t="shared" si="37"/>
        <v>0</v>
      </c>
      <c r="P288" s="19">
        <f t="shared" si="37"/>
        <v>0</v>
      </c>
    </row>
    <row r="289" spans="1:16" ht="15.75" x14ac:dyDescent="0.25">
      <c r="A289" s="61" t="s">
        <v>420</v>
      </c>
      <c r="B289" s="14"/>
      <c r="C289" s="14"/>
      <c r="D289" s="14" t="s">
        <v>421</v>
      </c>
      <c r="E289" s="33"/>
      <c r="F289" s="22"/>
      <c r="G289" s="23"/>
      <c r="H289" s="23">
        <v>15986.852279999999</v>
      </c>
      <c r="I289" s="23"/>
      <c r="J289" s="23"/>
      <c r="K289" s="23"/>
      <c r="L289" s="23"/>
      <c r="M289" s="23"/>
      <c r="N289" s="23"/>
      <c r="O289" s="23"/>
      <c r="P289" s="24"/>
    </row>
    <row r="290" spans="1:16" ht="15.75" x14ac:dyDescent="0.25">
      <c r="A290" s="61" t="s">
        <v>422</v>
      </c>
      <c r="B290" s="14"/>
      <c r="C290" s="14"/>
      <c r="D290" s="14" t="s">
        <v>423</v>
      </c>
      <c r="E290" s="33"/>
      <c r="F290" s="22"/>
      <c r="G290" s="23"/>
      <c r="H290" s="23">
        <v>649.62183000000016</v>
      </c>
      <c r="I290" s="23"/>
      <c r="J290" s="23"/>
      <c r="K290" s="23"/>
      <c r="L290" s="23"/>
      <c r="M290" s="23"/>
      <c r="N290" s="23"/>
      <c r="O290" s="23"/>
      <c r="P290" s="24"/>
    </row>
    <row r="291" spans="1:16" ht="15.75" x14ac:dyDescent="0.25">
      <c r="A291" s="61" t="s">
        <v>424</v>
      </c>
      <c r="B291" s="14"/>
      <c r="C291" s="14"/>
      <c r="D291" s="14" t="s">
        <v>425</v>
      </c>
      <c r="E291" s="33"/>
      <c r="F291" s="22"/>
      <c r="G291" s="23"/>
      <c r="H291" s="23"/>
      <c r="I291" s="23"/>
      <c r="J291" s="23"/>
      <c r="K291" s="23"/>
      <c r="L291" s="23"/>
      <c r="M291" s="23"/>
      <c r="N291" s="23"/>
      <c r="O291" s="23"/>
      <c r="P291" s="24"/>
    </row>
    <row r="292" spans="1:16" ht="15.75" x14ac:dyDescent="0.25">
      <c r="A292" s="61" t="s">
        <v>426</v>
      </c>
      <c r="B292" s="14"/>
      <c r="C292" s="14"/>
      <c r="D292" s="14" t="s">
        <v>427</v>
      </c>
      <c r="E292" s="33"/>
      <c r="F292" s="22"/>
      <c r="G292" s="23"/>
      <c r="H292" s="23">
        <v>306.38</v>
      </c>
      <c r="I292" s="23"/>
      <c r="J292" s="23"/>
      <c r="K292" s="23"/>
      <c r="L292" s="23"/>
      <c r="M292" s="23"/>
      <c r="N292" s="23"/>
      <c r="O292" s="23"/>
      <c r="P292" s="24"/>
    </row>
    <row r="293" spans="1:16" ht="15.75" x14ac:dyDescent="0.25">
      <c r="A293" s="61"/>
      <c r="B293" s="14"/>
      <c r="C293" s="14"/>
      <c r="D293" s="14"/>
      <c r="E293" s="33"/>
      <c r="F293" s="22"/>
      <c r="G293" s="23"/>
      <c r="H293" s="23"/>
      <c r="I293" s="23"/>
      <c r="J293" s="23"/>
      <c r="K293" s="23"/>
      <c r="L293" s="23"/>
      <c r="M293" s="23"/>
      <c r="N293" s="23"/>
      <c r="O293" s="23"/>
      <c r="P293" s="24"/>
    </row>
    <row r="294" spans="1:16" ht="15.75" x14ac:dyDescent="0.25">
      <c r="A294" s="61" t="s">
        <v>428</v>
      </c>
      <c r="B294" s="14"/>
      <c r="C294" s="15" t="s">
        <v>429</v>
      </c>
      <c r="D294" s="14"/>
      <c r="E294" s="33"/>
      <c r="F294" s="16">
        <f t="shared" ref="F294:P294" si="38">SUM(F295:F308)</f>
        <v>0</v>
      </c>
      <c r="G294" s="17">
        <f t="shared" si="38"/>
        <v>0</v>
      </c>
      <c r="H294" s="17">
        <f t="shared" si="38"/>
        <v>59198.444615999993</v>
      </c>
      <c r="I294" s="17">
        <f t="shared" si="38"/>
        <v>0</v>
      </c>
      <c r="J294" s="17">
        <f t="shared" si="38"/>
        <v>0</v>
      </c>
      <c r="K294" s="17">
        <f t="shared" si="38"/>
        <v>0</v>
      </c>
      <c r="L294" s="17">
        <f t="shared" si="38"/>
        <v>0</v>
      </c>
      <c r="M294" s="17">
        <f t="shared" si="38"/>
        <v>0</v>
      </c>
      <c r="N294" s="17">
        <f t="shared" si="38"/>
        <v>0</v>
      </c>
      <c r="O294" s="18">
        <f t="shared" si="38"/>
        <v>0</v>
      </c>
      <c r="P294" s="19">
        <f t="shared" si="38"/>
        <v>0</v>
      </c>
    </row>
    <row r="295" spans="1:16" ht="15.75" x14ac:dyDescent="0.25">
      <c r="A295" s="61" t="s">
        <v>430</v>
      </c>
      <c r="B295" s="14"/>
      <c r="C295" s="14"/>
      <c r="D295" s="14" t="s">
        <v>431</v>
      </c>
      <c r="E295" s="33"/>
      <c r="F295" s="22"/>
      <c r="G295" s="23"/>
      <c r="H295" s="23">
        <v>7368.0627439999989</v>
      </c>
      <c r="I295" s="23"/>
      <c r="J295" s="23"/>
      <c r="K295" s="23"/>
      <c r="L295" s="23"/>
      <c r="M295" s="23"/>
      <c r="N295" s="23"/>
      <c r="O295" s="23"/>
      <c r="P295" s="24"/>
    </row>
    <row r="296" spans="1:16" ht="15.75" x14ac:dyDescent="0.25">
      <c r="A296" s="61" t="s">
        <v>432</v>
      </c>
      <c r="B296" s="14"/>
      <c r="C296" s="14"/>
      <c r="D296" s="14" t="s">
        <v>433</v>
      </c>
      <c r="E296" s="33"/>
      <c r="F296" s="22"/>
      <c r="G296" s="23"/>
      <c r="H296" s="23">
        <v>5613.3900029999995</v>
      </c>
      <c r="I296" s="23"/>
      <c r="J296" s="23"/>
      <c r="K296" s="23"/>
      <c r="L296" s="23"/>
      <c r="M296" s="23"/>
      <c r="N296" s="23"/>
      <c r="O296" s="23"/>
      <c r="P296" s="24"/>
    </row>
    <row r="297" spans="1:16" ht="15.75" x14ac:dyDescent="0.25">
      <c r="A297" s="61" t="s">
        <v>434</v>
      </c>
      <c r="B297" s="14"/>
      <c r="C297" s="14"/>
      <c r="D297" s="14" t="s">
        <v>435</v>
      </c>
      <c r="E297" s="33"/>
      <c r="F297" s="22"/>
      <c r="G297" s="23"/>
      <c r="H297" s="23">
        <v>14978.879998999999</v>
      </c>
      <c r="I297" s="23"/>
      <c r="J297" s="23"/>
      <c r="K297" s="23"/>
      <c r="L297" s="23"/>
      <c r="M297" s="23"/>
      <c r="N297" s="23"/>
      <c r="O297" s="23"/>
      <c r="P297" s="24"/>
    </row>
    <row r="298" spans="1:16" ht="15.75" x14ac:dyDescent="0.25">
      <c r="A298" s="61" t="s">
        <v>436</v>
      </c>
      <c r="B298" s="14"/>
      <c r="C298" s="14"/>
      <c r="D298" s="14" t="s">
        <v>437</v>
      </c>
      <c r="E298" s="33"/>
      <c r="F298" s="22"/>
      <c r="G298" s="23"/>
      <c r="H298" s="23">
        <v>4903.7999929999996</v>
      </c>
      <c r="I298" s="23"/>
      <c r="J298" s="23"/>
      <c r="K298" s="23"/>
      <c r="L298" s="23"/>
      <c r="M298" s="23"/>
      <c r="N298" s="23"/>
      <c r="O298" s="23"/>
      <c r="P298" s="24"/>
    </row>
    <row r="299" spans="1:16" ht="15.75" x14ac:dyDescent="0.25">
      <c r="A299" s="61" t="s">
        <v>438</v>
      </c>
      <c r="B299" s="14"/>
      <c r="C299" s="14"/>
      <c r="D299" s="14" t="s">
        <v>439</v>
      </c>
      <c r="E299" s="33"/>
      <c r="F299" s="22"/>
      <c r="G299" s="23"/>
      <c r="H299" s="23">
        <v>6378.605752999998</v>
      </c>
      <c r="I299" s="23"/>
      <c r="J299" s="23"/>
      <c r="K299" s="23"/>
      <c r="L299" s="23"/>
      <c r="M299" s="23"/>
      <c r="N299" s="23"/>
      <c r="O299" s="23"/>
      <c r="P299" s="24"/>
    </row>
    <row r="300" spans="1:16" ht="15.75" x14ac:dyDescent="0.25">
      <c r="A300" s="61" t="s">
        <v>440</v>
      </c>
      <c r="B300" s="14"/>
      <c r="C300" s="14"/>
      <c r="D300" s="14" t="s">
        <v>441</v>
      </c>
      <c r="E300" s="33"/>
      <c r="F300" s="22"/>
      <c r="G300" s="23"/>
      <c r="H300" s="23">
        <v>5261.449999999998</v>
      </c>
      <c r="I300" s="23"/>
      <c r="J300" s="23"/>
      <c r="K300" s="23"/>
      <c r="L300" s="23"/>
      <c r="M300" s="23"/>
      <c r="N300" s="23"/>
      <c r="O300" s="23"/>
      <c r="P300" s="24"/>
    </row>
    <row r="301" spans="1:16" ht="15.75" x14ac:dyDescent="0.25">
      <c r="A301" s="61" t="s">
        <v>442</v>
      </c>
      <c r="B301" s="14"/>
      <c r="C301" s="14"/>
      <c r="D301" s="14" t="s">
        <v>443</v>
      </c>
      <c r="E301" s="33"/>
      <c r="F301" s="22"/>
      <c r="G301" s="23"/>
      <c r="H301" s="23">
        <v>9600.5395179999996</v>
      </c>
      <c r="I301" s="23"/>
      <c r="J301" s="23"/>
      <c r="K301" s="23"/>
      <c r="L301" s="23"/>
      <c r="M301" s="23"/>
      <c r="N301" s="23"/>
      <c r="O301" s="23"/>
      <c r="P301" s="24"/>
    </row>
    <row r="302" spans="1:16" ht="15.75" x14ac:dyDescent="0.25">
      <c r="A302" s="61" t="s">
        <v>444</v>
      </c>
      <c r="B302" s="14"/>
      <c r="C302" s="14"/>
      <c r="D302" s="14" t="s">
        <v>445</v>
      </c>
      <c r="E302" s="33"/>
      <c r="F302" s="22"/>
      <c r="G302" s="23"/>
      <c r="H302" s="23">
        <v>661.31065000000001</v>
      </c>
      <c r="I302" s="23"/>
      <c r="J302" s="23"/>
      <c r="K302" s="23"/>
      <c r="L302" s="23"/>
      <c r="M302" s="23"/>
      <c r="N302" s="23"/>
      <c r="O302" s="23"/>
      <c r="P302" s="24"/>
    </row>
    <row r="303" spans="1:16" ht="15.75" x14ac:dyDescent="0.25">
      <c r="A303" s="61" t="s">
        <v>446</v>
      </c>
      <c r="B303" s="14"/>
      <c r="C303" s="14"/>
      <c r="D303" s="14" t="s">
        <v>447</v>
      </c>
      <c r="E303" s="33"/>
      <c r="F303" s="22"/>
      <c r="G303" s="23"/>
      <c r="H303" s="23">
        <v>1901.4638500000008</v>
      </c>
      <c r="I303" s="23"/>
      <c r="J303" s="23"/>
      <c r="K303" s="23"/>
      <c r="L303" s="23"/>
      <c r="M303" s="23"/>
      <c r="N303" s="23"/>
      <c r="O303" s="23"/>
      <c r="P303" s="24"/>
    </row>
    <row r="304" spans="1:16" ht="15.75" x14ac:dyDescent="0.25">
      <c r="A304" s="61" t="s">
        <v>448</v>
      </c>
      <c r="B304" s="14"/>
      <c r="C304" s="14"/>
      <c r="D304" s="14" t="s">
        <v>449</v>
      </c>
      <c r="E304" s="33"/>
      <c r="F304" s="22"/>
      <c r="G304" s="23"/>
      <c r="H304" s="23"/>
      <c r="I304" s="23"/>
      <c r="J304" s="23"/>
      <c r="K304" s="23"/>
      <c r="L304" s="23"/>
      <c r="M304" s="23"/>
      <c r="N304" s="23"/>
      <c r="O304" s="23"/>
      <c r="P304" s="24"/>
    </row>
    <row r="305" spans="1:16" ht="15.75" x14ac:dyDescent="0.25">
      <c r="A305" s="61" t="s">
        <v>450</v>
      </c>
      <c r="B305" s="14"/>
      <c r="C305" s="14"/>
      <c r="D305" s="14" t="s">
        <v>451</v>
      </c>
      <c r="E305" s="33"/>
      <c r="F305" s="22"/>
      <c r="G305" s="23"/>
      <c r="H305" s="23"/>
      <c r="I305" s="23"/>
      <c r="J305" s="23"/>
      <c r="K305" s="23"/>
      <c r="L305" s="23"/>
      <c r="M305" s="23"/>
      <c r="N305" s="23"/>
      <c r="O305" s="23"/>
      <c r="P305" s="24"/>
    </row>
    <row r="306" spans="1:16" ht="15.75" x14ac:dyDescent="0.25">
      <c r="A306" s="61" t="s">
        <v>452</v>
      </c>
      <c r="B306" s="14"/>
      <c r="C306" s="14"/>
      <c r="D306" s="14" t="s">
        <v>453</v>
      </c>
      <c r="E306" s="33"/>
      <c r="F306" s="22"/>
      <c r="G306" s="23"/>
      <c r="H306" s="23"/>
      <c r="I306" s="23"/>
      <c r="J306" s="23"/>
      <c r="K306" s="23"/>
      <c r="L306" s="23"/>
      <c r="M306" s="23"/>
      <c r="N306" s="23"/>
      <c r="O306" s="23"/>
      <c r="P306" s="24"/>
    </row>
    <row r="307" spans="1:16" ht="15.75" x14ac:dyDescent="0.25">
      <c r="A307" s="61" t="s">
        <v>454</v>
      </c>
      <c r="B307" s="14"/>
      <c r="C307" s="14"/>
      <c r="D307" s="14" t="s">
        <v>455</v>
      </c>
      <c r="E307" s="33"/>
      <c r="F307" s="22"/>
      <c r="G307" s="23"/>
      <c r="H307" s="23">
        <v>2530.942106</v>
      </c>
      <c r="I307" s="23"/>
      <c r="J307" s="23"/>
      <c r="K307" s="23"/>
      <c r="L307" s="23"/>
      <c r="M307" s="23"/>
      <c r="N307" s="23"/>
      <c r="O307" s="23"/>
      <c r="P307" s="24"/>
    </row>
    <row r="308" spans="1:16" ht="16.5" thickBot="1" x14ac:dyDescent="0.3">
      <c r="A308" s="61" t="s">
        <v>456</v>
      </c>
      <c r="B308" s="14"/>
      <c r="C308" s="14"/>
      <c r="D308" s="14" t="s">
        <v>158</v>
      </c>
      <c r="E308" s="33"/>
      <c r="F308" s="22"/>
      <c r="G308" s="23"/>
      <c r="H308" s="23"/>
      <c r="I308" s="23"/>
      <c r="J308" s="23"/>
      <c r="K308" s="23"/>
      <c r="L308" s="23"/>
      <c r="M308" s="23"/>
      <c r="N308" s="23"/>
      <c r="O308" s="23"/>
      <c r="P308" s="24"/>
    </row>
    <row r="309" spans="1:16" ht="15" x14ac:dyDescent="0.25">
      <c r="A309" s="177"/>
      <c r="B309" s="33"/>
      <c r="C309" s="33"/>
      <c r="D309" s="33"/>
      <c r="E309" s="33"/>
      <c r="F309" s="68"/>
      <c r="G309" s="68"/>
      <c r="H309" s="68"/>
      <c r="I309" s="68"/>
      <c r="J309" s="68"/>
      <c r="K309" s="68"/>
      <c r="L309" s="68"/>
      <c r="M309" s="68"/>
      <c r="N309" s="68"/>
      <c r="O309" s="68"/>
      <c r="P309" s="68"/>
    </row>
    <row r="310" spans="1:16" ht="15.75" thickBot="1" x14ac:dyDescent="0.3">
      <c r="A310" s="177"/>
      <c r="B310" s="33"/>
      <c r="C310" s="33"/>
      <c r="D310" s="33"/>
      <c r="E310" s="33"/>
      <c r="F310" s="69"/>
      <c r="G310" s="69"/>
      <c r="H310" s="69"/>
      <c r="I310" s="69"/>
      <c r="J310" s="69"/>
      <c r="K310" s="69"/>
      <c r="L310" s="69"/>
      <c r="M310" s="69"/>
      <c r="N310" s="69"/>
      <c r="O310" s="69"/>
      <c r="P310" s="69"/>
    </row>
    <row r="311" spans="1:16" ht="29.25" customHeight="1" x14ac:dyDescent="0.25">
      <c r="A311" s="67">
        <v>6</v>
      </c>
      <c r="B311" s="195" t="s">
        <v>397</v>
      </c>
      <c r="C311" s="196"/>
      <c r="D311" s="197"/>
      <c r="E311" s="6"/>
      <c r="F311" s="198" t="str">
        <f>F$2</f>
        <v>ACIDIFICADORES, PRECURSORES DE OZONO Y GASES DE EFECTO INVERNADERO</v>
      </c>
      <c r="G311" s="199"/>
      <c r="H311" s="199"/>
      <c r="I311" s="199"/>
      <c r="J311" s="199"/>
      <c r="K311" s="199"/>
      <c r="L311" s="199"/>
      <c r="M311" s="199"/>
      <c r="N311" s="199"/>
      <c r="O311" s="199"/>
      <c r="P311" s="200"/>
    </row>
    <row r="312" spans="1:16" ht="15.75" thickBot="1" x14ac:dyDescent="0.3">
      <c r="A312" s="174"/>
      <c r="B312" s="9"/>
      <c r="C312" s="9"/>
      <c r="D312" s="9"/>
      <c r="E312" s="9"/>
      <c r="F312" s="11" t="str">
        <f t="shared" ref="F312:P312" si="39">F$3</f>
        <v>SOx (t)</v>
      </c>
      <c r="G312" s="12" t="str">
        <f t="shared" si="39"/>
        <v>NOx (t)</v>
      </c>
      <c r="H312" s="12" t="str">
        <f t="shared" si="39"/>
        <v>COVNM (t)</v>
      </c>
      <c r="I312" s="12" t="str">
        <f t="shared" si="39"/>
        <v>CH4 (t)</v>
      </c>
      <c r="J312" s="12" t="str">
        <f t="shared" si="39"/>
        <v>CO (t)</v>
      </c>
      <c r="K312" s="12" t="str">
        <f t="shared" si="39"/>
        <v>CO2 (kt)</v>
      </c>
      <c r="L312" s="12" t="str">
        <f t="shared" si="39"/>
        <v>N2O (t)</v>
      </c>
      <c r="M312" s="12" t="str">
        <f t="shared" si="39"/>
        <v>NH3 (t)</v>
      </c>
      <c r="N312" s="12" t="str">
        <f t="shared" si="39"/>
        <v>SF6 (t CO2eq)</v>
      </c>
      <c r="O312" s="12" t="str">
        <f t="shared" si="39"/>
        <v>HFC (t CO2eq)</v>
      </c>
      <c r="P312" s="13" t="str">
        <f t="shared" si="39"/>
        <v>PFC (t CO2eq)</v>
      </c>
    </row>
    <row r="313" spans="1:16" ht="15.75" x14ac:dyDescent="0.25">
      <c r="A313" s="61" t="s">
        <v>457</v>
      </c>
      <c r="B313" s="14"/>
      <c r="C313" s="15" t="s">
        <v>458</v>
      </c>
      <c r="D313" s="14"/>
      <c r="E313" s="33"/>
      <c r="F313" s="16">
        <f t="shared" ref="F313:P313" si="40">SUM(F314:F324)</f>
        <v>0</v>
      </c>
      <c r="G313" s="17">
        <f t="shared" si="40"/>
        <v>0</v>
      </c>
      <c r="H313" s="17">
        <f t="shared" si="40"/>
        <v>143708.81018999999</v>
      </c>
      <c r="I313" s="17">
        <f t="shared" si="40"/>
        <v>0</v>
      </c>
      <c r="J313" s="17">
        <f t="shared" si="40"/>
        <v>0</v>
      </c>
      <c r="K313" s="17">
        <f t="shared" si="40"/>
        <v>0</v>
      </c>
      <c r="L313" s="17">
        <f t="shared" si="40"/>
        <v>0</v>
      </c>
      <c r="M313" s="17">
        <f t="shared" si="40"/>
        <v>0</v>
      </c>
      <c r="N313" s="17">
        <f t="shared" si="40"/>
        <v>0</v>
      </c>
      <c r="O313" s="18">
        <f t="shared" si="40"/>
        <v>0</v>
      </c>
      <c r="P313" s="19">
        <f t="shared" si="40"/>
        <v>0</v>
      </c>
    </row>
    <row r="314" spans="1:16" ht="15.75" x14ac:dyDescent="0.25">
      <c r="A314" s="61" t="s">
        <v>459</v>
      </c>
      <c r="B314" s="14"/>
      <c r="C314" s="14"/>
      <c r="D314" s="14" t="s">
        <v>460</v>
      </c>
      <c r="E314" s="33"/>
      <c r="F314" s="22"/>
      <c r="G314" s="23"/>
      <c r="H314" s="23">
        <v>63.425469999999997</v>
      </c>
      <c r="I314" s="23"/>
      <c r="J314" s="23"/>
      <c r="K314" s="23"/>
      <c r="L314" s="23"/>
      <c r="M314" s="23"/>
      <c r="N314" s="23"/>
      <c r="O314" s="23"/>
      <c r="P314" s="24"/>
    </row>
    <row r="315" spans="1:16" ht="15.75" x14ac:dyDescent="0.25">
      <c r="A315" s="61" t="s">
        <v>461</v>
      </c>
      <c r="B315" s="14"/>
      <c r="C315" s="14"/>
      <c r="D315" s="14" t="s">
        <v>462</v>
      </c>
      <c r="E315" s="33"/>
      <c r="F315" s="22"/>
      <c r="G315" s="23"/>
      <c r="H315" s="23">
        <v>47.415599999999998</v>
      </c>
      <c r="I315" s="23"/>
      <c r="J315" s="23"/>
      <c r="K315" s="23"/>
      <c r="L315" s="23"/>
      <c r="M315" s="23"/>
      <c r="N315" s="23"/>
      <c r="O315" s="23"/>
      <c r="P315" s="24"/>
    </row>
    <row r="316" spans="1:16" ht="15.75" x14ac:dyDescent="0.25">
      <c r="A316" s="61" t="s">
        <v>463</v>
      </c>
      <c r="B316" s="14"/>
      <c r="C316" s="14"/>
      <c r="D316" s="14" t="s">
        <v>464</v>
      </c>
      <c r="E316" s="33"/>
      <c r="F316" s="22"/>
      <c r="G316" s="23"/>
      <c r="H316" s="23">
        <v>20574.824806000008</v>
      </c>
      <c r="I316" s="23"/>
      <c r="J316" s="23"/>
      <c r="K316" s="23"/>
      <c r="L316" s="23"/>
      <c r="M316" s="23"/>
      <c r="N316" s="23"/>
      <c r="O316" s="23"/>
      <c r="P316" s="24"/>
    </row>
    <row r="317" spans="1:16" ht="15.75" x14ac:dyDescent="0.25">
      <c r="A317" s="61" t="s">
        <v>465</v>
      </c>
      <c r="B317" s="14"/>
      <c r="C317" s="14"/>
      <c r="D317" s="14" t="s">
        <v>466</v>
      </c>
      <c r="E317" s="33"/>
      <c r="F317" s="22"/>
      <c r="G317" s="23"/>
      <c r="H317" s="23">
        <v>5757.5693360000005</v>
      </c>
      <c r="I317" s="23"/>
      <c r="J317" s="23"/>
      <c r="K317" s="23"/>
      <c r="L317" s="23"/>
      <c r="M317" s="23"/>
      <c r="N317" s="23"/>
      <c r="O317" s="23"/>
      <c r="P317" s="24"/>
    </row>
    <row r="318" spans="1:16" ht="15.75" x14ac:dyDescent="0.25">
      <c r="A318" s="61" t="s">
        <v>467</v>
      </c>
      <c r="B318" s="14"/>
      <c r="C318" s="14"/>
      <c r="D318" s="14" t="s">
        <v>468</v>
      </c>
      <c r="E318" s="33"/>
      <c r="F318" s="22"/>
      <c r="G318" s="23"/>
      <c r="H318" s="23">
        <v>7459.6817099999998</v>
      </c>
      <c r="I318" s="23"/>
      <c r="J318" s="23"/>
      <c r="K318" s="23"/>
      <c r="L318" s="23"/>
      <c r="M318" s="23"/>
      <c r="N318" s="23"/>
      <c r="O318" s="23"/>
      <c r="P318" s="24"/>
    </row>
    <row r="319" spans="1:16" ht="15.75" x14ac:dyDescent="0.25">
      <c r="A319" s="61" t="s">
        <v>469</v>
      </c>
      <c r="B319" s="14"/>
      <c r="C319" s="14"/>
      <c r="D319" s="14" t="s">
        <v>470</v>
      </c>
      <c r="E319" s="33"/>
      <c r="F319" s="22"/>
      <c r="G319" s="23"/>
      <c r="H319" s="23">
        <v>296.46644000000003</v>
      </c>
      <c r="I319" s="23"/>
      <c r="J319" s="23"/>
      <c r="K319" s="23"/>
      <c r="L319" s="23"/>
      <c r="M319" s="23"/>
      <c r="N319" s="23"/>
      <c r="O319" s="23"/>
      <c r="P319" s="24"/>
    </row>
    <row r="320" spans="1:16" ht="15.75" x14ac:dyDescent="0.25">
      <c r="A320" s="61" t="s">
        <v>471</v>
      </c>
      <c r="B320" s="14"/>
      <c r="C320" s="14"/>
      <c r="D320" s="14" t="s">
        <v>472</v>
      </c>
      <c r="E320" s="33"/>
      <c r="F320" s="22"/>
      <c r="G320" s="23"/>
      <c r="H320" s="23">
        <v>994.29200000000014</v>
      </c>
      <c r="I320" s="23"/>
      <c r="J320" s="23"/>
      <c r="K320" s="23"/>
      <c r="L320" s="23"/>
      <c r="M320" s="23"/>
      <c r="N320" s="23"/>
      <c r="O320" s="23"/>
      <c r="P320" s="24"/>
    </row>
    <row r="321" spans="1:16" ht="15.75" x14ac:dyDescent="0.25">
      <c r="A321" s="61" t="s">
        <v>473</v>
      </c>
      <c r="B321" s="14"/>
      <c r="C321" s="14"/>
      <c r="D321" s="14" t="s">
        <v>474</v>
      </c>
      <c r="E321" s="33"/>
      <c r="F321" s="22"/>
      <c r="G321" s="23"/>
      <c r="H321" s="23">
        <v>107205.48982800001</v>
      </c>
      <c r="I321" s="23"/>
      <c r="J321" s="23"/>
      <c r="K321" s="23"/>
      <c r="L321" s="23"/>
      <c r="M321" s="23"/>
      <c r="N321" s="23"/>
      <c r="O321" s="23"/>
      <c r="P321" s="24"/>
    </row>
    <row r="322" spans="1:16" ht="15.75" x14ac:dyDescent="0.25">
      <c r="A322" s="61" t="s">
        <v>475</v>
      </c>
      <c r="B322" s="14"/>
      <c r="C322" s="14"/>
      <c r="D322" s="14" t="s">
        <v>476</v>
      </c>
      <c r="E322" s="33"/>
      <c r="F322" s="22"/>
      <c r="G322" s="23"/>
      <c r="H322" s="23">
        <v>1309.6450000000004</v>
      </c>
      <c r="I322" s="23"/>
      <c r="J322" s="23"/>
      <c r="K322" s="23"/>
      <c r="L322" s="23"/>
      <c r="M322" s="23"/>
      <c r="N322" s="23"/>
      <c r="O322" s="23"/>
      <c r="P322" s="24"/>
    </row>
    <row r="323" spans="1:16" ht="15.75" x14ac:dyDescent="0.25">
      <c r="A323" s="61" t="s">
        <v>477</v>
      </c>
      <c r="B323" s="14"/>
      <c r="C323" s="14"/>
      <c r="D323" s="14" t="s">
        <v>478</v>
      </c>
      <c r="E323" s="33"/>
      <c r="F323" s="22"/>
      <c r="G323" s="23"/>
      <c r="H323" s="23"/>
      <c r="I323" s="23"/>
      <c r="J323" s="23"/>
      <c r="K323" s="23"/>
      <c r="L323" s="23"/>
      <c r="M323" s="23"/>
      <c r="N323" s="23"/>
      <c r="O323" s="23"/>
      <c r="P323" s="24"/>
    </row>
    <row r="324" spans="1:16" ht="15.75" x14ac:dyDescent="0.25">
      <c r="A324" s="61" t="s">
        <v>479</v>
      </c>
      <c r="B324" s="14"/>
      <c r="C324" s="14"/>
      <c r="D324" s="14" t="s">
        <v>480</v>
      </c>
      <c r="E324" s="33"/>
      <c r="F324" s="22"/>
      <c r="G324" s="23"/>
      <c r="H324" s="23"/>
      <c r="I324" s="23"/>
      <c r="J324" s="23"/>
      <c r="K324" s="23"/>
      <c r="L324" s="23"/>
      <c r="M324" s="23"/>
      <c r="N324" s="23"/>
      <c r="O324" s="23"/>
      <c r="P324" s="24"/>
    </row>
    <row r="325" spans="1:16" ht="15.75" x14ac:dyDescent="0.25">
      <c r="A325" s="61"/>
      <c r="B325" s="14"/>
      <c r="C325" s="14"/>
      <c r="D325" s="14"/>
      <c r="E325" s="33"/>
      <c r="F325" s="22"/>
      <c r="G325" s="23"/>
      <c r="H325" s="23"/>
      <c r="I325" s="23"/>
      <c r="J325" s="23"/>
      <c r="K325" s="23"/>
      <c r="L325" s="23"/>
      <c r="M325" s="23"/>
      <c r="N325" s="23"/>
      <c r="O325" s="23"/>
      <c r="P325" s="24"/>
    </row>
    <row r="326" spans="1:16" ht="15.75" x14ac:dyDescent="0.25">
      <c r="A326" s="61" t="s">
        <v>481</v>
      </c>
      <c r="B326" s="14"/>
      <c r="C326" s="15" t="s">
        <v>482</v>
      </c>
      <c r="D326" s="14"/>
      <c r="E326" s="33"/>
      <c r="F326" s="16">
        <f t="shared" ref="F326:P326" si="41">SUM(F327:F334)</f>
        <v>0</v>
      </c>
      <c r="G326" s="17">
        <f t="shared" si="41"/>
        <v>0</v>
      </c>
      <c r="H326" s="17">
        <f t="shared" si="41"/>
        <v>0</v>
      </c>
      <c r="I326" s="17">
        <f t="shared" si="41"/>
        <v>0</v>
      </c>
      <c r="J326" s="17">
        <f t="shared" si="41"/>
        <v>0</v>
      </c>
      <c r="K326" s="17">
        <f t="shared" si="41"/>
        <v>0</v>
      </c>
      <c r="L326" s="17">
        <f t="shared" si="41"/>
        <v>2696.0457800000004</v>
      </c>
      <c r="M326" s="17">
        <f t="shared" si="41"/>
        <v>89.999998999999988</v>
      </c>
      <c r="N326" s="17">
        <f t="shared" si="41"/>
        <v>239133.22707049997</v>
      </c>
      <c r="O326" s="18">
        <f t="shared" si="41"/>
        <v>12690898.413007246</v>
      </c>
      <c r="P326" s="19">
        <f t="shared" si="41"/>
        <v>577.73435549999999</v>
      </c>
    </row>
    <row r="327" spans="1:16" ht="15.75" x14ac:dyDescent="0.25">
      <c r="A327" s="61" t="s">
        <v>483</v>
      </c>
      <c r="B327" s="14"/>
      <c r="C327" s="14"/>
      <c r="D327" s="14" t="s">
        <v>484</v>
      </c>
      <c r="E327" s="33"/>
      <c r="F327" s="22"/>
      <c r="G327" s="23"/>
      <c r="H327" s="23"/>
      <c r="I327" s="23"/>
      <c r="J327" s="23"/>
      <c r="K327" s="23"/>
      <c r="L327" s="23">
        <v>2693.4705520000002</v>
      </c>
      <c r="M327" s="23"/>
      <c r="N327" s="23"/>
      <c r="O327" s="23"/>
      <c r="P327" s="24"/>
    </row>
    <row r="328" spans="1:16" ht="15.75" x14ac:dyDescent="0.25">
      <c r="A328" s="61" t="s">
        <v>485</v>
      </c>
      <c r="B328" s="14"/>
      <c r="C328" s="14"/>
      <c r="D328" s="14" t="s">
        <v>486</v>
      </c>
      <c r="E328" s="33"/>
      <c r="F328" s="22"/>
      <c r="G328" s="23"/>
      <c r="H328" s="23"/>
      <c r="I328" s="23"/>
      <c r="J328" s="23"/>
      <c r="K328" s="23"/>
      <c r="L328" s="23"/>
      <c r="M328" s="23"/>
      <c r="N328" s="23"/>
      <c r="O328" s="23">
        <v>11809712.396335214</v>
      </c>
      <c r="P328" s="24">
        <v>459.51437389999995</v>
      </c>
    </row>
    <row r="329" spans="1:16" ht="31.5" customHeight="1" x14ac:dyDescent="0.25">
      <c r="A329" s="61" t="s">
        <v>487</v>
      </c>
      <c r="B329" s="70"/>
      <c r="C329" s="70"/>
      <c r="D329" s="71" t="s">
        <v>488</v>
      </c>
      <c r="E329" s="72"/>
      <c r="F329" s="22"/>
      <c r="G329" s="23"/>
      <c r="H329" s="23"/>
      <c r="I329" s="23"/>
      <c r="J329" s="23"/>
      <c r="K329" s="23"/>
      <c r="L329" s="23"/>
      <c r="M329" s="23">
        <v>89.999998999999988</v>
      </c>
      <c r="N329" s="23"/>
      <c r="O329" s="23"/>
      <c r="P329" s="24"/>
    </row>
    <row r="330" spans="1:16" ht="15.75" x14ac:dyDescent="0.25">
      <c r="A330" s="61" t="s">
        <v>489</v>
      </c>
      <c r="B330" s="53"/>
      <c r="C330" s="53"/>
      <c r="D330" s="14" t="s">
        <v>490</v>
      </c>
      <c r="E330" s="33"/>
      <c r="F330" s="22"/>
      <c r="G330" s="23"/>
      <c r="H330" s="23"/>
      <c r="I330" s="23"/>
      <c r="J330" s="23"/>
      <c r="K330" s="23"/>
      <c r="L330" s="23"/>
      <c r="M330" s="23"/>
      <c r="N330" s="23"/>
      <c r="O330" s="23">
        <v>413693.48164446012</v>
      </c>
      <c r="P330" s="24"/>
    </row>
    <row r="331" spans="1:16" ht="15.75" x14ac:dyDescent="0.25">
      <c r="A331" s="61" t="s">
        <v>491</v>
      </c>
      <c r="B331" s="53"/>
      <c r="C331" s="53"/>
      <c r="D331" s="14" t="s">
        <v>492</v>
      </c>
      <c r="E331" s="33"/>
      <c r="F331" s="22"/>
      <c r="G331" s="23"/>
      <c r="H331" s="23"/>
      <c r="I331" s="23"/>
      <c r="J331" s="23"/>
      <c r="K331" s="23"/>
      <c r="L331" s="23"/>
      <c r="M331" s="23"/>
      <c r="N331" s="23"/>
      <c r="O331" s="23">
        <v>124464.31629437</v>
      </c>
      <c r="P331" s="24">
        <v>118.2199816</v>
      </c>
    </row>
    <row r="332" spans="1:16" ht="15.75" x14ac:dyDescent="0.25">
      <c r="A332" s="61" t="s">
        <v>493</v>
      </c>
      <c r="B332" s="53"/>
      <c r="C332" s="53"/>
      <c r="D332" s="14" t="s">
        <v>494</v>
      </c>
      <c r="E332" s="33"/>
      <c r="F332" s="22"/>
      <c r="G332" s="23"/>
      <c r="H332" s="23"/>
      <c r="I332" s="23"/>
      <c r="J332" s="23"/>
      <c r="K332" s="23"/>
      <c r="L332" s="23"/>
      <c r="M332" s="23"/>
      <c r="N332" s="23"/>
      <c r="O332" s="23">
        <v>343028.21873320005</v>
      </c>
      <c r="P332" s="24"/>
    </row>
    <row r="333" spans="1:16" ht="15.75" x14ac:dyDescent="0.25">
      <c r="A333" s="61" t="s">
        <v>495</v>
      </c>
      <c r="B333" s="53"/>
      <c r="C333" s="53"/>
      <c r="D333" s="73" t="s">
        <v>496</v>
      </c>
      <c r="E333" s="33"/>
      <c r="F333" s="22"/>
      <c r="G333" s="23"/>
      <c r="H333" s="23"/>
      <c r="I333" s="23"/>
      <c r="J333" s="23"/>
      <c r="K333" s="23"/>
      <c r="L333" s="23"/>
      <c r="M333" s="23"/>
      <c r="N333" s="23">
        <v>236818.43007049998</v>
      </c>
      <c r="O333" s="23"/>
      <c r="P333" s="24"/>
    </row>
    <row r="334" spans="1:16" ht="15.75" x14ac:dyDescent="0.25">
      <c r="A334" s="61" t="s">
        <v>497</v>
      </c>
      <c r="B334" s="53"/>
      <c r="C334" s="53"/>
      <c r="D334" s="14" t="s">
        <v>158</v>
      </c>
      <c r="E334" s="33"/>
      <c r="F334" s="22"/>
      <c r="G334" s="23"/>
      <c r="H334" s="23"/>
      <c r="I334" s="23"/>
      <c r="J334" s="23"/>
      <c r="K334" s="23"/>
      <c r="L334" s="23">
        <v>2.5752280000000005</v>
      </c>
      <c r="M334" s="23"/>
      <c r="N334" s="23">
        <v>2314.7970000000005</v>
      </c>
      <c r="O334" s="23"/>
      <c r="P334" s="24"/>
    </row>
    <row r="335" spans="1:16" ht="15.75" x14ac:dyDescent="0.25">
      <c r="A335" s="61"/>
      <c r="B335" s="14"/>
      <c r="C335" s="14"/>
      <c r="D335" s="14"/>
      <c r="E335" s="33"/>
      <c r="F335" s="22"/>
      <c r="G335" s="23"/>
      <c r="H335" s="23"/>
      <c r="I335" s="23"/>
      <c r="J335" s="23"/>
      <c r="K335" s="23"/>
      <c r="L335" s="23"/>
      <c r="M335" s="23"/>
      <c r="N335" s="23"/>
      <c r="O335" s="23"/>
      <c r="P335" s="24"/>
    </row>
    <row r="336" spans="1:16" ht="15.75" x14ac:dyDescent="0.25">
      <c r="A336" s="61" t="s">
        <v>946</v>
      </c>
      <c r="B336" s="14"/>
      <c r="C336" s="15" t="s">
        <v>951</v>
      </c>
      <c r="D336" s="14"/>
      <c r="E336" s="33"/>
      <c r="F336" s="16">
        <f>SUM(F337:F339)</f>
        <v>19.357523</v>
      </c>
      <c r="G336" s="17">
        <f t="shared" ref="G336:P336" si="42">SUM(G337:G339)</f>
        <v>176.10634100000001</v>
      </c>
      <c r="H336" s="17">
        <f t="shared" si="42"/>
        <v>469.04924</v>
      </c>
      <c r="I336" s="17">
        <f t="shared" si="42"/>
        <v>0</v>
      </c>
      <c r="J336" s="17">
        <f t="shared" si="42"/>
        <v>5385.6260109999994</v>
      </c>
      <c r="K336" s="17">
        <f t="shared" si="42"/>
        <v>0</v>
      </c>
      <c r="L336" s="17">
        <f t="shared" si="42"/>
        <v>0</v>
      </c>
      <c r="M336" s="17">
        <f t="shared" si="42"/>
        <v>402.18064599999997</v>
      </c>
      <c r="N336" s="17">
        <f t="shared" si="42"/>
        <v>0</v>
      </c>
      <c r="O336" s="18">
        <f t="shared" si="42"/>
        <v>0</v>
      </c>
      <c r="P336" s="19">
        <f t="shared" si="42"/>
        <v>0</v>
      </c>
    </row>
    <row r="337" spans="1:17" ht="15.75" x14ac:dyDescent="0.25">
      <c r="A337" s="61" t="s">
        <v>947</v>
      </c>
      <c r="B337" s="14"/>
      <c r="C337" s="14"/>
      <c r="D337" s="14" t="s">
        <v>949</v>
      </c>
      <c r="E337" s="33"/>
      <c r="F337" s="22">
        <v>19.357523</v>
      </c>
      <c r="G337" s="23">
        <v>1.6665410000000003</v>
      </c>
      <c r="H337" s="23"/>
      <c r="I337" s="23"/>
      <c r="J337" s="23">
        <v>45.829914999999978</v>
      </c>
      <c r="K337" s="23"/>
      <c r="L337" s="23"/>
      <c r="M337" s="23"/>
      <c r="N337" s="23"/>
      <c r="O337" s="23"/>
      <c r="P337" s="24"/>
    </row>
    <row r="338" spans="1:17" ht="15.75" x14ac:dyDescent="0.25">
      <c r="A338" s="61" t="s">
        <v>948</v>
      </c>
      <c r="B338" s="14"/>
      <c r="C338" s="14"/>
      <c r="D338" s="14" t="s">
        <v>950</v>
      </c>
      <c r="E338" s="33"/>
      <c r="F338" s="22"/>
      <c r="G338" s="23">
        <v>174.43980000000002</v>
      </c>
      <c r="H338" s="23">
        <v>469.04924</v>
      </c>
      <c r="I338" s="23"/>
      <c r="J338" s="23">
        <v>5339.7960959999991</v>
      </c>
      <c r="K338" s="23"/>
      <c r="L338" s="23"/>
      <c r="M338" s="23">
        <v>402.18064599999997</v>
      </c>
      <c r="N338" s="23"/>
      <c r="O338" s="23"/>
      <c r="P338" s="24"/>
    </row>
    <row r="339" spans="1:17" ht="15.75" x14ac:dyDescent="0.25">
      <c r="A339" s="61" t="s">
        <v>952</v>
      </c>
      <c r="B339" s="14"/>
      <c r="C339" s="14"/>
      <c r="D339" s="14" t="s">
        <v>953</v>
      </c>
      <c r="E339" s="33"/>
      <c r="F339" s="22"/>
      <c r="G339" s="23"/>
      <c r="H339" s="23"/>
      <c r="I339" s="23"/>
      <c r="J339" s="23"/>
      <c r="K339" s="23"/>
      <c r="L339" s="23"/>
      <c r="M339" s="23"/>
      <c r="N339" s="23"/>
      <c r="O339" s="23"/>
      <c r="P339" s="24"/>
    </row>
    <row r="340" spans="1:17" ht="15.75" x14ac:dyDescent="0.25">
      <c r="A340" s="61"/>
      <c r="B340" s="53"/>
      <c r="C340" s="53"/>
      <c r="D340" s="14"/>
      <c r="E340" s="33"/>
      <c r="F340" s="22"/>
      <c r="G340" s="23"/>
      <c r="H340" s="23"/>
      <c r="I340" s="23"/>
      <c r="J340" s="23"/>
      <c r="K340" s="23"/>
      <c r="L340" s="23"/>
      <c r="M340" s="23"/>
      <c r="N340" s="23"/>
      <c r="O340" s="23"/>
      <c r="P340" s="24"/>
    </row>
    <row r="341" spans="1:17" ht="19.5" thickBot="1" x14ac:dyDescent="0.35">
      <c r="A341" s="61"/>
      <c r="B341" s="25" t="s">
        <v>498</v>
      </c>
      <c r="C341" s="14"/>
      <c r="D341" s="14"/>
      <c r="E341" s="33"/>
      <c r="F341" s="26">
        <f>SUM(F326,F313,F294,F288,F277,F336)</f>
        <v>19.357523</v>
      </c>
      <c r="G341" s="27">
        <f t="shared" ref="G341:P341" si="43">SUM(G326,G313,G294,G288,G277,G336)</f>
        <v>176.10634100000001</v>
      </c>
      <c r="H341" s="27">
        <f t="shared" si="43"/>
        <v>365416.37701900007</v>
      </c>
      <c r="I341" s="27">
        <f t="shared" si="43"/>
        <v>0</v>
      </c>
      <c r="J341" s="27">
        <f t="shared" si="43"/>
        <v>5385.6260109999994</v>
      </c>
      <c r="K341" s="27">
        <f t="shared" si="43"/>
        <v>0</v>
      </c>
      <c r="L341" s="27">
        <f t="shared" si="43"/>
        <v>2696.0457800000004</v>
      </c>
      <c r="M341" s="27">
        <f t="shared" si="43"/>
        <v>492.18064499999997</v>
      </c>
      <c r="N341" s="27">
        <f t="shared" si="43"/>
        <v>239133.22707049997</v>
      </c>
      <c r="O341" s="27">
        <f t="shared" si="43"/>
        <v>12690898.413007246</v>
      </c>
      <c r="P341" s="28">
        <f t="shared" si="43"/>
        <v>577.73435549999999</v>
      </c>
      <c r="Q341" s="29"/>
    </row>
    <row r="342" spans="1:17" ht="15.75" x14ac:dyDescent="0.25">
      <c r="A342" s="61"/>
      <c r="B342" s="14"/>
      <c r="C342" s="14"/>
      <c r="D342" s="14"/>
      <c r="E342" s="33"/>
      <c r="F342" s="66"/>
      <c r="G342" s="66"/>
      <c r="H342" s="66"/>
      <c r="I342" s="66"/>
      <c r="J342" s="66"/>
      <c r="K342" s="66"/>
      <c r="L342" s="66"/>
      <c r="M342" s="66"/>
      <c r="N342" s="66"/>
      <c r="O342" s="66"/>
      <c r="P342" s="66"/>
    </row>
    <row r="343" spans="1:17" ht="16.5" thickBot="1" x14ac:dyDescent="0.3">
      <c r="A343" s="61"/>
      <c r="B343" s="14"/>
      <c r="C343" s="14"/>
      <c r="D343" s="14"/>
      <c r="E343" s="33"/>
      <c r="F343" s="66"/>
      <c r="G343" s="66"/>
      <c r="H343" s="66"/>
      <c r="I343" s="66"/>
      <c r="J343" s="66"/>
      <c r="K343" s="66"/>
      <c r="L343" s="66"/>
      <c r="M343" s="66"/>
      <c r="N343" s="66"/>
      <c r="O343" s="66"/>
      <c r="P343" s="66"/>
    </row>
    <row r="344" spans="1:17" ht="28.5" customHeight="1" x14ac:dyDescent="0.25">
      <c r="A344" s="67">
        <v>7</v>
      </c>
      <c r="B344" s="195" t="s">
        <v>499</v>
      </c>
      <c r="C344" s="196"/>
      <c r="D344" s="197"/>
      <c r="E344" s="6"/>
      <c r="F344" s="198" t="str">
        <f>F$2</f>
        <v>ACIDIFICADORES, PRECURSORES DE OZONO Y GASES DE EFECTO INVERNADERO</v>
      </c>
      <c r="G344" s="199"/>
      <c r="H344" s="199"/>
      <c r="I344" s="199"/>
      <c r="J344" s="199"/>
      <c r="K344" s="199"/>
      <c r="L344" s="199"/>
      <c r="M344" s="199"/>
      <c r="N344" s="199"/>
      <c r="O344" s="199"/>
      <c r="P344" s="200"/>
    </row>
    <row r="345" spans="1:17" ht="15.75" thickBot="1" x14ac:dyDescent="0.3">
      <c r="A345" s="174"/>
      <c r="B345" s="9"/>
      <c r="C345" s="9"/>
      <c r="D345" s="9"/>
      <c r="E345" s="9"/>
      <c r="F345" s="11" t="str">
        <f t="shared" ref="F345:P345" si="44">F$3</f>
        <v>SOx (t)</v>
      </c>
      <c r="G345" s="12" t="str">
        <f t="shared" si="44"/>
        <v>NOx (t)</v>
      </c>
      <c r="H345" s="12" t="str">
        <f t="shared" si="44"/>
        <v>COVNM (t)</v>
      </c>
      <c r="I345" s="12" t="str">
        <f t="shared" si="44"/>
        <v>CH4 (t)</v>
      </c>
      <c r="J345" s="12" t="str">
        <f t="shared" si="44"/>
        <v>CO (t)</v>
      </c>
      <c r="K345" s="12" t="str">
        <f t="shared" si="44"/>
        <v>CO2 (kt)</v>
      </c>
      <c r="L345" s="12" t="str">
        <f t="shared" si="44"/>
        <v>N2O (t)</v>
      </c>
      <c r="M345" s="12" t="str">
        <f t="shared" si="44"/>
        <v>NH3 (t)</v>
      </c>
      <c r="N345" s="12" t="str">
        <f t="shared" si="44"/>
        <v>SF6 (t CO2eq)</v>
      </c>
      <c r="O345" s="12" t="str">
        <f t="shared" si="44"/>
        <v>HFC (t CO2eq)</v>
      </c>
      <c r="P345" s="13" t="str">
        <f t="shared" si="44"/>
        <v>PFC (t CO2eq)</v>
      </c>
    </row>
    <row r="346" spans="1:17" ht="15.75" x14ac:dyDescent="0.25">
      <c r="A346" s="61" t="s">
        <v>500</v>
      </c>
      <c r="B346" s="14"/>
      <c r="C346" s="15" t="s">
        <v>501</v>
      </c>
      <c r="D346" s="14"/>
      <c r="E346" s="33"/>
      <c r="F346" s="16">
        <f t="shared" ref="F346:P346" si="45">SUM(F347:F349)</f>
        <v>1887.536016</v>
      </c>
      <c r="G346" s="17">
        <f t="shared" si="45"/>
        <v>204352.32403800002</v>
      </c>
      <c r="H346" s="17">
        <f t="shared" si="45"/>
        <v>31648.360926999998</v>
      </c>
      <c r="I346" s="17">
        <f t="shared" si="45"/>
        <v>3149.0495219999993</v>
      </c>
      <c r="J346" s="17">
        <f t="shared" si="45"/>
        <v>323868.62438299996</v>
      </c>
      <c r="K346" s="17">
        <f t="shared" si="45"/>
        <v>60637.973719000001</v>
      </c>
      <c r="L346" s="17">
        <f t="shared" si="45"/>
        <v>2366.7435859999996</v>
      </c>
      <c r="M346" s="17">
        <f t="shared" si="45"/>
        <v>5128.2774509999999</v>
      </c>
      <c r="N346" s="17">
        <f t="shared" si="45"/>
        <v>0</v>
      </c>
      <c r="O346" s="18">
        <f t="shared" si="45"/>
        <v>0</v>
      </c>
      <c r="P346" s="19">
        <f t="shared" si="45"/>
        <v>0</v>
      </c>
    </row>
    <row r="347" spans="1:17" ht="15.75" x14ac:dyDescent="0.25">
      <c r="A347" s="61" t="s">
        <v>502</v>
      </c>
      <c r="B347" s="14"/>
      <c r="C347" s="14"/>
      <c r="D347" s="14" t="s">
        <v>503</v>
      </c>
      <c r="E347" s="33"/>
      <c r="F347" s="22">
        <v>708.59148600000015</v>
      </c>
      <c r="G347" s="23">
        <v>89582.54405099999</v>
      </c>
      <c r="H347" s="23">
        <v>4449.8893859999998</v>
      </c>
      <c r="I347" s="23">
        <v>424.47075399999989</v>
      </c>
      <c r="J347" s="23">
        <v>70299.561492999987</v>
      </c>
      <c r="K347" s="23">
        <v>22781.531039000005</v>
      </c>
      <c r="L347" s="23">
        <v>552.64732899999979</v>
      </c>
      <c r="M347" s="23">
        <v>3000.4391809999997</v>
      </c>
      <c r="N347" s="23"/>
      <c r="O347" s="23"/>
      <c r="P347" s="24"/>
    </row>
    <row r="348" spans="1:17" ht="15.75" x14ac:dyDescent="0.25">
      <c r="A348" s="61" t="s">
        <v>504</v>
      </c>
      <c r="B348" s="14"/>
      <c r="C348" s="14"/>
      <c r="D348" s="14" t="s">
        <v>505</v>
      </c>
      <c r="E348" s="33"/>
      <c r="F348" s="22">
        <v>264.76528500000001</v>
      </c>
      <c r="G348" s="23">
        <v>27213.244903000003</v>
      </c>
      <c r="H348" s="23">
        <v>3654.5498590000007</v>
      </c>
      <c r="I348" s="23">
        <v>186.33566199999996</v>
      </c>
      <c r="J348" s="23">
        <v>36684.520476000005</v>
      </c>
      <c r="K348" s="23">
        <v>8504.9558590000015</v>
      </c>
      <c r="L348" s="23">
        <v>220.69881900000001</v>
      </c>
      <c r="M348" s="23">
        <v>1070.2721320000001</v>
      </c>
      <c r="N348" s="23"/>
      <c r="O348" s="23"/>
      <c r="P348" s="24"/>
    </row>
    <row r="349" spans="1:17" ht="15.75" x14ac:dyDescent="0.25">
      <c r="A349" s="61" t="s">
        <v>506</v>
      </c>
      <c r="B349" s="14"/>
      <c r="C349" s="14"/>
      <c r="D349" s="14" t="s">
        <v>507</v>
      </c>
      <c r="E349" s="33"/>
      <c r="F349" s="22">
        <v>914.17924499999992</v>
      </c>
      <c r="G349" s="23">
        <v>87556.535084000046</v>
      </c>
      <c r="H349" s="23">
        <v>23543.921681999997</v>
      </c>
      <c r="I349" s="23">
        <v>2538.2431059999994</v>
      </c>
      <c r="J349" s="23">
        <v>216884.54241399994</v>
      </c>
      <c r="K349" s="23">
        <v>29351.486820999999</v>
      </c>
      <c r="L349" s="23">
        <v>1593.397438</v>
      </c>
      <c r="M349" s="23">
        <v>1057.5661380000001</v>
      </c>
      <c r="N349" s="23"/>
      <c r="O349" s="23"/>
      <c r="P349" s="24"/>
    </row>
    <row r="350" spans="1:17" ht="15.75" x14ac:dyDescent="0.25">
      <c r="A350" s="61"/>
      <c r="B350" s="14"/>
      <c r="C350" s="14"/>
      <c r="D350" s="14"/>
      <c r="E350" s="33"/>
      <c r="F350" s="22"/>
      <c r="G350" s="23"/>
      <c r="H350" s="23"/>
      <c r="I350" s="23"/>
      <c r="J350" s="23"/>
      <c r="K350" s="23"/>
      <c r="L350" s="23"/>
      <c r="M350" s="23"/>
      <c r="N350" s="23"/>
      <c r="O350" s="23"/>
      <c r="P350" s="24"/>
    </row>
    <row r="351" spans="1:17" ht="15.75" x14ac:dyDescent="0.25">
      <c r="A351" s="61" t="s">
        <v>508</v>
      </c>
      <c r="B351" s="14"/>
      <c r="C351" s="15" t="s">
        <v>509</v>
      </c>
      <c r="D351" s="14"/>
      <c r="E351" s="33"/>
      <c r="F351" s="16">
        <f t="shared" ref="F351:P351" si="46">SUM(F352:F354)</f>
        <v>267.99793699999998</v>
      </c>
      <c r="G351" s="17">
        <f t="shared" si="46"/>
        <v>35674.264042999996</v>
      </c>
      <c r="H351" s="17">
        <f t="shared" si="46"/>
        <v>4193.984907</v>
      </c>
      <c r="I351" s="17">
        <f t="shared" si="46"/>
        <v>153.68270200000001</v>
      </c>
      <c r="J351" s="17">
        <f t="shared" si="46"/>
        <v>42956.204142000002</v>
      </c>
      <c r="K351" s="17">
        <f t="shared" si="46"/>
        <v>8548.3893529999987</v>
      </c>
      <c r="L351" s="17">
        <f t="shared" si="46"/>
        <v>205.173249</v>
      </c>
      <c r="M351" s="17">
        <f t="shared" si="46"/>
        <v>35.859692999999993</v>
      </c>
      <c r="N351" s="17">
        <f t="shared" si="46"/>
        <v>0</v>
      </c>
      <c r="O351" s="18">
        <f t="shared" si="46"/>
        <v>0</v>
      </c>
      <c r="P351" s="19">
        <f t="shared" si="46"/>
        <v>0</v>
      </c>
    </row>
    <row r="352" spans="1:17" ht="15.75" x14ac:dyDescent="0.25">
      <c r="A352" s="61" t="s">
        <v>510</v>
      </c>
      <c r="B352" s="14"/>
      <c r="C352" s="14"/>
      <c r="D352" s="14" t="s">
        <v>503</v>
      </c>
      <c r="E352" s="33"/>
      <c r="F352" s="22">
        <v>113.60086099999998</v>
      </c>
      <c r="G352" s="23">
        <v>15043.937552999998</v>
      </c>
      <c r="H352" s="23">
        <v>979.92734800000028</v>
      </c>
      <c r="I352" s="23">
        <v>29.801485000000007</v>
      </c>
      <c r="J352" s="23">
        <v>16883.270227000001</v>
      </c>
      <c r="K352" s="23">
        <v>3623.2087569999994</v>
      </c>
      <c r="L352" s="23">
        <v>47.236172999999994</v>
      </c>
      <c r="M352" s="23">
        <v>15.745053999999998</v>
      </c>
      <c r="N352" s="23"/>
      <c r="O352" s="23"/>
      <c r="P352" s="24"/>
    </row>
    <row r="353" spans="1:16" ht="15.75" x14ac:dyDescent="0.25">
      <c r="A353" s="61" t="s">
        <v>511</v>
      </c>
      <c r="B353" s="14"/>
      <c r="C353" s="14"/>
      <c r="D353" s="14" t="s">
        <v>505</v>
      </c>
      <c r="E353" s="33"/>
      <c r="F353" s="22">
        <v>28.698753000000004</v>
      </c>
      <c r="G353" s="23">
        <v>4197.8561339999997</v>
      </c>
      <c r="H353" s="23">
        <v>490.91816500000004</v>
      </c>
      <c r="I353" s="23">
        <v>18.475692000000002</v>
      </c>
      <c r="J353" s="23">
        <v>3852.4003050000006</v>
      </c>
      <c r="K353" s="23">
        <v>916.23966299999984</v>
      </c>
      <c r="L353" s="23">
        <v>17.433078000000002</v>
      </c>
      <c r="M353" s="23">
        <v>5.349244999999998</v>
      </c>
      <c r="N353" s="23"/>
      <c r="O353" s="23"/>
      <c r="P353" s="24"/>
    </row>
    <row r="354" spans="1:16" ht="15.75" x14ac:dyDescent="0.25">
      <c r="A354" s="61" t="s">
        <v>512</v>
      </c>
      <c r="B354" s="14"/>
      <c r="C354" s="14"/>
      <c r="D354" s="14" t="s">
        <v>507</v>
      </c>
      <c r="E354" s="33"/>
      <c r="F354" s="22">
        <v>125.69832299999999</v>
      </c>
      <c r="G354" s="23">
        <v>16432.470355999998</v>
      </c>
      <c r="H354" s="23">
        <v>2723.1393940000003</v>
      </c>
      <c r="I354" s="23">
        <v>105.40552499999998</v>
      </c>
      <c r="J354" s="23">
        <v>22220.533610000002</v>
      </c>
      <c r="K354" s="23">
        <v>4008.9409329999994</v>
      </c>
      <c r="L354" s="23">
        <v>140.503998</v>
      </c>
      <c r="M354" s="23">
        <v>14.765393999999997</v>
      </c>
      <c r="N354" s="23"/>
      <c r="O354" s="23"/>
      <c r="P354" s="24"/>
    </row>
    <row r="355" spans="1:16" ht="15.75" x14ac:dyDescent="0.25">
      <c r="A355" s="61"/>
      <c r="B355" s="14"/>
      <c r="C355" s="14"/>
      <c r="D355" s="14"/>
      <c r="E355" s="33"/>
      <c r="F355" s="22"/>
      <c r="G355" s="23"/>
      <c r="H355" s="23"/>
      <c r="I355" s="23"/>
      <c r="J355" s="23"/>
      <c r="K355" s="23"/>
      <c r="L355" s="23"/>
      <c r="M355" s="23"/>
      <c r="N355" s="23"/>
      <c r="O355" s="23"/>
      <c r="P355" s="24"/>
    </row>
    <row r="356" spans="1:16" ht="15.75" x14ac:dyDescent="0.25">
      <c r="A356" s="61" t="s">
        <v>513</v>
      </c>
      <c r="B356" s="14"/>
      <c r="C356" s="15" t="s">
        <v>514</v>
      </c>
      <c r="D356" s="14"/>
      <c r="E356" s="33"/>
      <c r="F356" s="16">
        <f t="shared" ref="F356:P356" si="47">SUM(F357:F359)</f>
        <v>762.74795099999994</v>
      </c>
      <c r="G356" s="17">
        <f t="shared" si="47"/>
        <v>228857.23572200007</v>
      </c>
      <c r="H356" s="17">
        <f t="shared" si="47"/>
        <v>8106.6350909999983</v>
      </c>
      <c r="I356" s="17">
        <f t="shared" si="47"/>
        <v>2042.651145</v>
      </c>
      <c r="J356" s="17">
        <f t="shared" si="47"/>
        <v>54080.291112999999</v>
      </c>
      <c r="K356" s="17">
        <f t="shared" si="47"/>
        <v>24381.624583000001</v>
      </c>
      <c r="L356" s="17">
        <f t="shared" si="47"/>
        <v>352.67040300000002</v>
      </c>
      <c r="M356" s="17">
        <f t="shared" si="47"/>
        <v>102.20417500000001</v>
      </c>
      <c r="N356" s="17">
        <f t="shared" si="47"/>
        <v>0</v>
      </c>
      <c r="O356" s="18">
        <f t="shared" si="47"/>
        <v>0</v>
      </c>
      <c r="P356" s="19">
        <f t="shared" si="47"/>
        <v>0</v>
      </c>
    </row>
    <row r="357" spans="1:16" ht="15.75" x14ac:dyDescent="0.25">
      <c r="A357" s="61" t="s">
        <v>515</v>
      </c>
      <c r="B357" s="14"/>
      <c r="C357" s="14"/>
      <c r="D357" s="14" t="s">
        <v>503</v>
      </c>
      <c r="E357" s="33"/>
      <c r="F357" s="22">
        <v>497.49650799999995</v>
      </c>
      <c r="G357" s="23">
        <v>147883.51221700004</v>
      </c>
      <c r="H357" s="23">
        <v>4040.8784849999984</v>
      </c>
      <c r="I357" s="23">
        <v>1249.2951310000001</v>
      </c>
      <c r="J357" s="23">
        <v>33749.671965000001</v>
      </c>
      <c r="K357" s="23">
        <v>15859.161008000001</v>
      </c>
      <c r="L357" s="23">
        <v>232.57154500000001</v>
      </c>
      <c r="M357" s="23">
        <v>71.936561000000012</v>
      </c>
      <c r="N357" s="23"/>
      <c r="O357" s="23"/>
      <c r="P357" s="24"/>
    </row>
    <row r="358" spans="1:16" ht="15.75" x14ac:dyDescent="0.25">
      <c r="A358" s="61" t="s">
        <v>516</v>
      </c>
      <c r="B358" s="14"/>
      <c r="C358" s="14"/>
      <c r="D358" s="14" t="s">
        <v>505</v>
      </c>
      <c r="E358" s="33"/>
      <c r="F358" s="22">
        <v>129.65805399999999</v>
      </c>
      <c r="G358" s="23">
        <v>38567.488546</v>
      </c>
      <c r="H358" s="23">
        <v>1266.319131</v>
      </c>
      <c r="I358" s="23">
        <v>345.73118500000004</v>
      </c>
      <c r="J358" s="23">
        <v>8356.277419</v>
      </c>
      <c r="K358" s="23">
        <v>4132.9367009999996</v>
      </c>
      <c r="L358" s="23">
        <v>69.150359000000023</v>
      </c>
      <c r="M358" s="23">
        <v>17.329545999999997</v>
      </c>
      <c r="N358" s="23"/>
      <c r="O358" s="23"/>
      <c r="P358" s="24"/>
    </row>
    <row r="359" spans="1:16" ht="15.75" x14ac:dyDescent="0.25">
      <c r="A359" s="61" t="s">
        <v>517</v>
      </c>
      <c r="B359" s="14"/>
      <c r="C359" s="14"/>
      <c r="D359" s="14" t="s">
        <v>507</v>
      </c>
      <c r="E359" s="33"/>
      <c r="F359" s="22">
        <v>135.59338900000003</v>
      </c>
      <c r="G359" s="23">
        <v>42406.234959000009</v>
      </c>
      <c r="H359" s="23">
        <v>2799.4374749999997</v>
      </c>
      <c r="I359" s="23">
        <v>447.62482899999986</v>
      </c>
      <c r="J359" s="23">
        <v>11974.341728999998</v>
      </c>
      <c r="K359" s="23">
        <v>4389.5268740000001</v>
      </c>
      <c r="L359" s="23">
        <v>50.948498999999977</v>
      </c>
      <c r="M359" s="23">
        <v>12.938068000000005</v>
      </c>
      <c r="N359" s="23"/>
      <c r="O359" s="23"/>
      <c r="P359" s="24"/>
    </row>
    <row r="360" spans="1:16" ht="15.75" x14ac:dyDescent="0.25">
      <c r="A360" s="61"/>
      <c r="B360" s="14"/>
      <c r="C360" s="14"/>
      <c r="D360" s="14"/>
      <c r="E360" s="33"/>
      <c r="F360" s="22"/>
      <c r="G360" s="23"/>
      <c r="H360" s="23"/>
      <c r="I360" s="23"/>
      <c r="J360" s="23"/>
      <c r="K360" s="23"/>
      <c r="L360" s="23"/>
      <c r="M360" s="23"/>
      <c r="N360" s="23"/>
      <c r="O360" s="23"/>
      <c r="P360" s="24"/>
    </row>
    <row r="361" spans="1:16" ht="15.75" x14ac:dyDescent="0.25">
      <c r="A361" s="61" t="s">
        <v>518</v>
      </c>
      <c r="B361" s="14"/>
      <c r="C361" s="15" t="s">
        <v>519</v>
      </c>
      <c r="D361" s="14"/>
      <c r="E361" s="33"/>
      <c r="F361" s="16">
        <v>8.1190499999999997</v>
      </c>
      <c r="G361" s="17">
        <v>1154.3900019999999</v>
      </c>
      <c r="H361" s="17">
        <v>10764.941441999999</v>
      </c>
      <c r="I361" s="17">
        <v>120.83336700000001</v>
      </c>
      <c r="J361" s="17">
        <v>16349.950830999998</v>
      </c>
      <c r="K361" s="17">
        <v>273.04811800000004</v>
      </c>
      <c r="L361" s="17">
        <v>4.3468339999999994</v>
      </c>
      <c r="M361" s="17">
        <v>4.3468339999999994</v>
      </c>
      <c r="N361" s="17"/>
      <c r="O361" s="18"/>
      <c r="P361" s="19"/>
    </row>
    <row r="362" spans="1:16" ht="15.75" x14ac:dyDescent="0.25">
      <c r="A362" s="61"/>
      <c r="B362" s="14"/>
      <c r="C362" s="14"/>
      <c r="D362" s="14"/>
      <c r="E362" s="33"/>
      <c r="F362" s="22"/>
      <c r="G362" s="23"/>
      <c r="H362" s="23"/>
      <c r="I362" s="23"/>
      <c r="J362" s="23"/>
      <c r="K362" s="23"/>
      <c r="L362" s="23"/>
      <c r="M362" s="23"/>
      <c r="N362" s="23"/>
      <c r="O362" s="23"/>
      <c r="P362" s="24"/>
    </row>
    <row r="363" spans="1:16" ht="15.75" x14ac:dyDescent="0.25">
      <c r="A363" s="61" t="s">
        <v>520</v>
      </c>
      <c r="B363" s="14"/>
      <c r="C363" s="15" t="s">
        <v>521</v>
      </c>
      <c r="D363" s="14"/>
      <c r="E363" s="33"/>
      <c r="F363" s="16">
        <f t="shared" ref="F363:P363" si="48">SUM(F364:F366)</f>
        <v>50.727567000000001</v>
      </c>
      <c r="G363" s="17">
        <f t="shared" si="48"/>
        <v>4064.7030199999995</v>
      </c>
      <c r="H363" s="17">
        <f t="shared" si="48"/>
        <v>13073.725812999997</v>
      </c>
      <c r="I363" s="17">
        <f t="shared" si="48"/>
        <v>2318.9707020000001</v>
      </c>
      <c r="J363" s="17">
        <f t="shared" si="48"/>
        <v>171200.22799499996</v>
      </c>
      <c r="K363" s="17">
        <f t="shared" si="48"/>
        <v>1640.5891790000003</v>
      </c>
      <c r="L363" s="17">
        <f t="shared" si="48"/>
        <v>32.485290000000006</v>
      </c>
      <c r="M363" s="17">
        <f t="shared" si="48"/>
        <v>32.485290000000006</v>
      </c>
      <c r="N363" s="17">
        <f t="shared" si="48"/>
        <v>0</v>
      </c>
      <c r="O363" s="18">
        <f t="shared" si="48"/>
        <v>0</v>
      </c>
      <c r="P363" s="19">
        <f t="shared" si="48"/>
        <v>0</v>
      </c>
    </row>
    <row r="364" spans="1:16" ht="15.75" x14ac:dyDescent="0.25">
      <c r="A364" s="61" t="s">
        <v>522</v>
      </c>
      <c r="B364" s="14"/>
      <c r="C364" s="14"/>
      <c r="D364" s="14" t="s">
        <v>503</v>
      </c>
      <c r="E364" s="33"/>
      <c r="F364" s="22">
        <v>11.549517000000002</v>
      </c>
      <c r="G364" s="23">
        <v>1562.7220919999997</v>
      </c>
      <c r="H364" s="23">
        <v>1916.6231289999996</v>
      </c>
      <c r="I364" s="23">
        <v>471.51706299999995</v>
      </c>
      <c r="J364" s="23">
        <v>56440.14377499999</v>
      </c>
      <c r="K364" s="23">
        <v>373.45125000000013</v>
      </c>
      <c r="L364" s="23">
        <v>6.2889290000000004</v>
      </c>
      <c r="M364" s="23">
        <v>6.2889290000000004</v>
      </c>
      <c r="N364" s="23"/>
      <c r="O364" s="23"/>
      <c r="P364" s="24"/>
    </row>
    <row r="365" spans="1:16" ht="15.75" x14ac:dyDescent="0.25">
      <c r="A365" s="61" t="s">
        <v>523</v>
      </c>
      <c r="B365" s="14"/>
      <c r="C365" s="14"/>
      <c r="D365" s="14" t="s">
        <v>505</v>
      </c>
      <c r="E365" s="33"/>
      <c r="F365" s="22">
        <v>3.6282429999999994</v>
      </c>
      <c r="G365" s="23">
        <v>432.58999199999994</v>
      </c>
      <c r="H365" s="23">
        <v>793.63795100000027</v>
      </c>
      <c r="I365" s="23">
        <v>203.08707100000001</v>
      </c>
      <c r="J365" s="23">
        <v>15893.686195999995</v>
      </c>
      <c r="K365" s="23">
        <v>117.36327900000002</v>
      </c>
      <c r="L365" s="23">
        <v>2.645842</v>
      </c>
      <c r="M365" s="23">
        <v>2.645842</v>
      </c>
      <c r="N365" s="23"/>
      <c r="O365" s="23"/>
      <c r="P365" s="24"/>
    </row>
    <row r="366" spans="1:16" ht="15.75" x14ac:dyDescent="0.25">
      <c r="A366" s="61" t="s">
        <v>524</v>
      </c>
      <c r="B366" s="14"/>
      <c r="C366" s="14"/>
      <c r="D366" s="14" t="s">
        <v>507</v>
      </c>
      <c r="E366" s="33"/>
      <c r="F366" s="22">
        <v>35.549807000000001</v>
      </c>
      <c r="G366" s="23">
        <v>2069.3909359999998</v>
      </c>
      <c r="H366" s="23">
        <v>10363.464732999997</v>
      </c>
      <c r="I366" s="23">
        <v>1644.3665680000001</v>
      </c>
      <c r="J366" s="23">
        <v>98866.398023999995</v>
      </c>
      <c r="K366" s="23">
        <v>1149.7746500000001</v>
      </c>
      <c r="L366" s="23">
        <v>23.550519000000001</v>
      </c>
      <c r="M366" s="23">
        <v>23.550519000000001</v>
      </c>
      <c r="N366" s="23"/>
      <c r="O366" s="23"/>
      <c r="P366" s="24"/>
    </row>
    <row r="367" spans="1:16" ht="15.75" x14ac:dyDescent="0.25">
      <c r="A367" s="61"/>
      <c r="B367" s="14"/>
      <c r="C367" s="14"/>
      <c r="D367" s="14"/>
      <c r="E367" s="33"/>
      <c r="F367" s="22"/>
      <c r="G367" s="23"/>
      <c r="H367" s="23"/>
      <c r="I367" s="23"/>
      <c r="J367" s="23"/>
      <c r="K367" s="23"/>
      <c r="L367" s="23"/>
      <c r="M367" s="23"/>
      <c r="N367" s="23"/>
      <c r="O367" s="23"/>
      <c r="P367" s="24"/>
    </row>
    <row r="368" spans="1:16" ht="15.75" x14ac:dyDescent="0.25">
      <c r="A368" s="61" t="s">
        <v>525</v>
      </c>
      <c r="B368" s="14"/>
      <c r="C368" s="15" t="s">
        <v>526</v>
      </c>
      <c r="D368" s="14"/>
      <c r="E368" s="33"/>
      <c r="F368" s="16"/>
      <c r="G368" s="17"/>
      <c r="H368" s="17">
        <v>8268.3811450000012</v>
      </c>
      <c r="I368" s="17"/>
      <c r="J368" s="17"/>
      <c r="K368" s="17"/>
      <c r="L368" s="17"/>
      <c r="M368" s="17"/>
      <c r="N368" s="17"/>
      <c r="O368" s="18"/>
      <c r="P368" s="19"/>
    </row>
    <row r="369" spans="1:17" ht="15.75" x14ac:dyDescent="0.25">
      <c r="A369" s="61"/>
      <c r="B369" s="14"/>
      <c r="C369" s="14"/>
      <c r="D369" s="14"/>
      <c r="E369" s="33"/>
      <c r="F369" s="22"/>
      <c r="G369" s="23"/>
      <c r="H369" s="23"/>
      <c r="I369" s="23"/>
      <c r="J369" s="23"/>
      <c r="K369" s="23"/>
      <c r="L369" s="23"/>
      <c r="M369" s="23"/>
      <c r="N369" s="23"/>
      <c r="O369" s="23"/>
      <c r="P369" s="24"/>
    </row>
    <row r="370" spans="1:17" ht="15.75" x14ac:dyDescent="0.25">
      <c r="A370" s="61" t="s">
        <v>527</v>
      </c>
      <c r="B370" s="14"/>
      <c r="C370" s="15" t="s">
        <v>528</v>
      </c>
      <c r="D370" s="14"/>
      <c r="E370" s="33"/>
      <c r="F370" s="16"/>
      <c r="G370" s="17"/>
      <c r="H370" s="17"/>
      <c r="I370" s="17"/>
      <c r="J370" s="17"/>
      <c r="K370" s="17"/>
      <c r="L370" s="17"/>
      <c r="M370" s="17"/>
      <c r="N370" s="17"/>
      <c r="O370" s="18"/>
      <c r="P370" s="19"/>
    </row>
    <row r="371" spans="1:17" ht="15.75" x14ac:dyDescent="0.25">
      <c r="A371" s="61"/>
      <c r="B371" s="14"/>
      <c r="C371" s="15"/>
      <c r="D371" s="14"/>
      <c r="E371" s="33"/>
      <c r="F371" s="74"/>
      <c r="G371" s="75"/>
      <c r="H371" s="75"/>
      <c r="I371" s="75"/>
      <c r="J371" s="75"/>
      <c r="K371" s="75"/>
      <c r="L371" s="75"/>
      <c r="M371" s="75"/>
      <c r="N371" s="75"/>
      <c r="O371" s="75"/>
      <c r="P371" s="76"/>
    </row>
    <row r="372" spans="1:17" ht="15.75" x14ac:dyDescent="0.25">
      <c r="A372" s="61" t="s">
        <v>529</v>
      </c>
      <c r="B372" s="14"/>
      <c r="C372" s="15" t="s">
        <v>530</v>
      </c>
      <c r="D372" s="14"/>
      <c r="E372" s="33"/>
      <c r="F372" s="16"/>
      <c r="G372" s="17"/>
      <c r="H372" s="17"/>
      <c r="I372" s="17"/>
      <c r="J372" s="17"/>
      <c r="K372" s="17"/>
      <c r="L372" s="17"/>
      <c r="M372" s="17"/>
      <c r="N372" s="17"/>
      <c r="O372" s="18"/>
      <c r="P372" s="19"/>
    </row>
    <row r="373" spans="1:17" ht="15.75" x14ac:dyDescent="0.25">
      <c r="A373" s="61"/>
      <c r="B373" s="14"/>
      <c r="C373" s="15"/>
      <c r="D373" s="14"/>
      <c r="E373" s="33"/>
      <c r="F373" s="74"/>
      <c r="G373" s="75"/>
      <c r="H373" s="75"/>
      <c r="I373" s="75"/>
      <c r="J373" s="75"/>
      <c r="K373" s="75"/>
      <c r="L373" s="75"/>
      <c r="M373" s="75"/>
      <c r="N373" s="75"/>
      <c r="O373" s="75"/>
      <c r="P373" s="76"/>
    </row>
    <row r="374" spans="1:17" ht="19.5" thickBot="1" x14ac:dyDescent="0.35">
      <c r="A374" s="177"/>
      <c r="B374" s="25" t="s">
        <v>531</v>
      </c>
      <c r="C374" s="33"/>
      <c r="D374" s="33"/>
      <c r="E374" s="33"/>
      <c r="F374" s="26">
        <f>SUM(F372,F370,F368,F363,F361,F356,F351,F346)</f>
        <v>2977.1285210000001</v>
      </c>
      <c r="G374" s="27">
        <f t="shared" ref="G374:P374" si="49">SUM(G372,G370,G368,G363,G361,G356,G351,G346)</f>
        <v>474102.91682500008</v>
      </c>
      <c r="H374" s="27">
        <f t="shared" si="49"/>
        <v>76056.029324999996</v>
      </c>
      <c r="I374" s="27">
        <f t="shared" si="49"/>
        <v>7785.1874379999999</v>
      </c>
      <c r="J374" s="27">
        <f t="shared" si="49"/>
        <v>608455.29846399999</v>
      </c>
      <c r="K374" s="27">
        <f t="shared" si="49"/>
        <v>95481.624951999998</v>
      </c>
      <c r="L374" s="27">
        <f t="shared" si="49"/>
        <v>2961.4193619999996</v>
      </c>
      <c r="M374" s="27">
        <f t="shared" si="49"/>
        <v>5303.1734429999997</v>
      </c>
      <c r="N374" s="27">
        <f t="shared" si="49"/>
        <v>0</v>
      </c>
      <c r="O374" s="27">
        <f t="shared" si="49"/>
        <v>0</v>
      </c>
      <c r="P374" s="28">
        <f t="shared" si="49"/>
        <v>0</v>
      </c>
      <c r="Q374" s="29"/>
    </row>
    <row r="375" spans="1:17" x14ac:dyDescent="0.2">
      <c r="A375" s="177"/>
      <c r="B375" s="33"/>
      <c r="C375" s="33"/>
      <c r="D375" s="33"/>
      <c r="E375" s="33"/>
      <c r="F375" s="66"/>
      <c r="G375" s="66"/>
      <c r="H375" s="66"/>
      <c r="I375" s="66"/>
      <c r="J375" s="66"/>
      <c r="K375" s="66"/>
      <c r="L375" s="66"/>
      <c r="M375" s="66"/>
      <c r="N375" s="66"/>
      <c r="O375" s="66"/>
      <c r="P375" s="66"/>
    </row>
    <row r="376" spans="1:17" ht="13.5" thickBot="1" x14ac:dyDescent="0.25">
      <c r="A376" s="177"/>
      <c r="B376" s="33"/>
      <c r="C376" s="33"/>
      <c r="D376" s="33"/>
      <c r="E376" s="33"/>
      <c r="F376" s="66"/>
      <c r="G376" s="66"/>
      <c r="H376" s="66"/>
      <c r="I376" s="66"/>
      <c r="J376" s="66"/>
      <c r="K376" s="66"/>
      <c r="L376" s="66"/>
      <c r="M376" s="66"/>
      <c r="N376" s="66"/>
      <c r="O376" s="66"/>
      <c r="P376" s="66"/>
    </row>
    <row r="377" spans="1:17" ht="29.25" customHeight="1" x14ac:dyDescent="0.25">
      <c r="A377" s="5">
        <v>8</v>
      </c>
      <c r="B377" s="195" t="s">
        <v>532</v>
      </c>
      <c r="C377" s="196"/>
      <c r="D377" s="197"/>
      <c r="E377" s="6"/>
      <c r="F377" s="198" t="str">
        <f>F$2</f>
        <v>ACIDIFICADORES, PRECURSORES DE OZONO Y GASES DE EFECTO INVERNADERO</v>
      </c>
      <c r="G377" s="199"/>
      <c r="H377" s="199"/>
      <c r="I377" s="199"/>
      <c r="J377" s="199"/>
      <c r="K377" s="199"/>
      <c r="L377" s="199"/>
      <c r="M377" s="199"/>
      <c r="N377" s="199"/>
      <c r="O377" s="199"/>
      <c r="P377" s="200"/>
    </row>
    <row r="378" spans="1:17" ht="15.75" thickBot="1" x14ac:dyDescent="0.3">
      <c r="A378" s="174"/>
      <c r="B378" s="9"/>
      <c r="C378" s="9"/>
      <c r="D378" s="9"/>
      <c r="E378" s="9"/>
      <c r="F378" s="11" t="str">
        <f t="shared" ref="F378:P378" si="50">F$3</f>
        <v>SOx (t)</v>
      </c>
      <c r="G378" s="12" t="str">
        <f t="shared" si="50"/>
        <v>NOx (t)</v>
      </c>
      <c r="H378" s="12" t="str">
        <f t="shared" si="50"/>
        <v>COVNM (t)</v>
      </c>
      <c r="I378" s="12" t="str">
        <f t="shared" si="50"/>
        <v>CH4 (t)</v>
      </c>
      <c r="J378" s="12" t="str">
        <f t="shared" si="50"/>
        <v>CO (t)</v>
      </c>
      <c r="K378" s="12" t="str">
        <f t="shared" si="50"/>
        <v>CO2 (kt)</v>
      </c>
      <c r="L378" s="12" t="str">
        <f t="shared" si="50"/>
        <v>N2O (t)</v>
      </c>
      <c r="M378" s="12" t="str">
        <f t="shared" si="50"/>
        <v>NH3 (t)</v>
      </c>
      <c r="N378" s="12" t="str">
        <f t="shared" si="50"/>
        <v>SF6 (t CO2eq)</v>
      </c>
      <c r="O378" s="12" t="str">
        <f t="shared" si="50"/>
        <v>HFC (t CO2eq)</v>
      </c>
      <c r="P378" s="13" t="str">
        <f t="shared" si="50"/>
        <v>PFC (t CO2eq)</v>
      </c>
    </row>
    <row r="379" spans="1:17" ht="15.75" x14ac:dyDescent="0.25">
      <c r="A379" s="61" t="s">
        <v>533</v>
      </c>
      <c r="B379" s="14"/>
      <c r="C379" s="15" t="s">
        <v>534</v>
      </c>
      <c r="D379" s="14"/>
      <c r="E379" s="33"/>
      <c r="F379" s="16">
        <v>266.00892599999997</v>
      </c>
      <c r="G379" s="17">
        <v>4202.4970290000001</v>
      </c>
      <c r="H379" s="17">
        <v>117.054721</v>
      </c>
      <c r="I379" s="17">
        <v>16.261901999999996</v>
      </c>
      <c r="J379" s="17">
        <v>1273.7121749999997</v>
      </c>
      <c r="K379" s="17">
        <v>519.69428900000014</v>
      </c>
      <c r="L379" s="17">
        <v>14.362541</v>
      </c>
      <c r="M379" s="17">
        <v>1.162593</v>
      </c>
      <c r="N379" s="17"/>
      <c r="O379" s="18"/>
      <c r="P379" s="19"/>
    </row>
    <row r="380" spans="1:17" ht="15.75" x14ac:dyDescent="0.25">
      <c r="A380" s="61"/>
      <c r="B380" s="14"/>
      <c r="C380" s="14"/>
      <c r="D380" s="14"/>
      <c r="E380" s="33"/>
      <c r="F380" s="22"/>
      <c r="G380" s="23"/>
      <c r="H380" s="23"/>
      <c r="I380" s="23"/>
      <c r="J380" s="23"/>
      <c r="K380" s="23"/>
      <c r="L380" s="23"/>
      <c r="M380" s="23"/>
      <c r="N380" s="23"/>
      <c r="O380" s="23"/>
      <c r="P380" s="24"/>
    </row>
    <row r="381" spans="1:17" ht="15.75" x14ac:dyDescent="0.25">
      <c r="A381" s="61" t="s">
        <v>535</v>
      </c>
      <c r="B381" s="14"/>
      <c r="C381" s="15" t="s">
        <v>536</v>
      </c>
      <c r="D381" s="14"/>
      <c r="E381" s="33"/>
      <c r="F381" s="16">
        <f t="shared" ref="F381:P381" si="51">SUM(F382:F384)</f>
        <v>109.04815300000001</v>
      </c>
      <c r="G381" s="17">
        <f t="shared" si="51"/>
        <v>5061.7213180000017</v>
      </c>
      <c r="H381" s="17">
        <f t="shared" si="51"/>
        <v>449.17947499999985</v>
      </c>
      <c r="I381" s="17">
        <f t="shared" si="51"/>
        <v>17.277475000000003</v>
      </c>
      <c r="J381" s="17">
        <f t="shared" si="51"/>
        <v>1033.5957569999998</v>
      </c>
      <c r="K381" s="17">
        <f t="shared" si="51"/>
        <v>308.50515199999995</v>
      </c>
      <c r="L381" s="17">
        <f t="shared" si="51"/>
        <v>2.3183429999999996</v>
      </c>
      <c r="M381" s="17">
        <f t="shared" si="51"/>
        <v>0.67618599999999995</v>
      </c>
      <c r="N381" s="17">
        <f t="shared" si="51"/>
        <v>0</v>
      </c>
      <c r="O381" s="18">
        <f t="shared" si="51"/>
        <v>0</v>
      </c>
      <c r="P381" s="19">
        <f t="shared" si="51"/>
        <v>0</v>
      </c>
    </row>
    <row r="382" spans="1:17" ht="15.75" x14ac:dyDescent="0.25">
      <c r="A382" s="61" t="s">
        <v>537</v>
      </c>
      <c r="B382" s="14"/>
      <c r="C382" s="14"/>
      <c r="D382" s="14" t="s">
        <v>538</v>
      </c>
      <c r="E382" s="33"/>
      <c r="F382" s="22">
        <v>6.0528409999999999</v>
      </c>
      <c r="G382" s="23">
        <v>248.14968499999992</v>
      </c>
      <c r="H382" s="23">
        <v>22.020920000000004</v>
      </c>
      <c r="I382" s="23">
        <v>0.84702700000000009</v>
      </c>
      <c r="J382" s="23">
        <v>50.67178100000001</v>
      </c>
      <c r="K382" s="23">
        <v>15.124390000000002</v>
      </c>
      <c r="L382" s="23">
        <v>0.11365800000000001</v>
      </c>
      <c r="M382" s="23">
        <v>3.3153999999999996E-2</v>
      </c>
      <c r="N382" s="23"/>
      <c r="O382" s="23"/>
      <c r="P382" s="24"/>
    </row>
    <row r="383" spans="1:17" ht="15.75" x14ac:dyDescent="0.25">
      <c r="A383" s="61" t="s">
        <v>539</v>
      </c>
      <c r="B383" s="14"/>
      <c r="C383" s="14"/>
      <c r="D383" s="14" t="s">
        <v>540</v>
      </c>
      <c r="E383" s="33"/>
      <c r="F383" s="22"/>
      <c r="G383" s="23"/>
      <c r="H383" s="23"/>
      <c r="I383" s="23"/>
      <c r="J383" s="23"/>
      <c r="K383" s="23"/>
      <c r="L383" s="23"/>
      <c r="M383" s="23"/>
      <c r="N383" s="23"/>
      <c r="O383" s="23"/>
      <c r="P383" s="24"/>
    </row>
    <row r="384" spans="1:17" ht="15.75" x14ac:dyDescent="0.25">
      <c r="A384" s="61" t="s">
        <v>541</v>
      </c>
      <c r="B384" s="14"/>
      <c r="C384" s="14"/>
      <c r="D384" s="14" t="s">
        <v>542</v>
      </c>
      <c r="E384" s="33"/>
      <c r="F384" s="22">
        <v>102.99531200000001</v>
      </c>
      <c r="G384" s="23">
        <v>4813.5716330000014</v>
      </c>
      <c r="H384" s="23">
        <v>427.15855499999986</v>
      </c>
      <c r="I384" s="23">
        <v>16.430448000000002</v>
      </c>
      <c r="J384" s="23">
        <v>982.92397599999981</v>
      </c>
      <c r="K384" s="23">
        <v>293.38076199999995</v>
      </c>
      <c r="L384" s="23">
        <v>2.2046849999999996</v>
      </c>
      <c r="M384" s="23">
        <v>0.64303199999999994</v>
      </c>
      <c r="N384" s="23"/>
      <c r="O384" s="23"/>
      <c r="P384" s="24"/>
    </row>
    <row r="385" spans="1:16" ht="15.75" x14ac:dyDescent="0.25">
      <c r="A385" s="61"/>
      <c r="B385" s="14"/>
      <c r="C385" s="14"/>
      <c r="D385" s="14"/>
      <c r="E385" s="33"/>
      <c r="F385" s="22"/>
      <c r="G385" s="23"/>
      <c r="H385" s="23"/>
      <c r="I385" s="23"/>
      <c r="J385" s="23"/>
      <c r="K385" s="23"/>
      <c r="L385" s="23"/>
      <c r="M385" s="23"/>
      <c r="N385" s="23"/>
      <c r="O385" s="23"/>
      <c r="P385" s="24"/>
    </row>
    <row r="386" spans="1:16" ht="15.75" x14ac:dyDescent="0.25">
      <c r="A386" s="61" t="s">
        <v>543</v>
      </c>
      <c r="B386" s="14"/>
      <c r="C386" s="15" t="s">
        <v>544</v>
      </c>
      <c r="D386" s="14"/>
      <c r="E386" s="33"/>
      <c r="F386" s="16">
        <f t="shared" ref="F386:P386" si="52">SUM(F387:F390)</f>
        <v>0</v>
      </c>
      <c r="G386" s="17">
        <f t="shared" si="52"/>
        <v>0</v>
      </c>
      <c r="H386" s="17">
        <f t="shared" si="52"/>
        <v>0</v>
      </c>
      <c r="I386" s="17">
        <f t="shared" si="52"/>
        <v>0</v>
      </c>
      <c r="J386" s="17">
        <f t="shared" si="52"/>
        <v>0</v>
      </c>
      <c r="K386" s="17">
        <f t="shared" si="52"/>
        <v>0</v>
      </c>
      <c r="L386" s="17">
        <f t="shared" si="52"/>
        <v>0</v>
      </c>
      <c r="M386" s="17">
        <f t="shared" si="52"/>
        <v>0</v>
      </c>
      <c r="N386" s="17">
        <f t="shared" si="52"/>
        <v>0</v>
      </c>
      <c r="O386" s="18">
        <f t="shared" si="52"/>
        <v>0</v>
      </c>
      <c r="P386" s="19">
        <f t="shared" si="52"/>
        <v>0</v>
      </c>
    </row>
    <row r="387" spans="1:16" ht="15.75" x14ac:dyDescent="0.25">
      <c r="A387" s="61" t="s">
        <v>545</v>
      </c>
      <c r="B387" s="14"/>
      <c r="C387" s="14"/>
      <c r="D387" s="14" t="s">
        <v>546</v>
      </c>
      <c r="E387" s="33"/>
      <c r="F387" s="22"/>
      <c r="G387" s="23"/>
      <c r="H387" s="23"/>
      <c r="I387" s="23"/>
      <c r="J387" s="23"/>
      <c r="K387" s="23"/>
      <c r="L387" s="23"/>
      <c r="M387" s="23"/>
      <c r="N387" s="23"/>
      <c r="O387" s="23"/>
      <c r="P387" s="24"/>
    </row>
    <row r="388" spans="1:16" ht="15.75" x14ac:dyDescent="0.25">
      <c r="A388" s="61" t="s">
        <v>547</v>
      </c>
      <c r="B388" s="14"/>
      <c r="C388" s="14"/>
      <c r="D388" s="14" t="s">
        <v>548</v>
      </c>
      <c r="E388" s="33"/>
      <c r="F388" s="22"/>
      <c r="G388" s="23"/>
      <c r="H388" s="23"/>
      <c r="I388" s="23"/>
      <c r="J388" s="23"/>
      <c r="K388" s="23"/>
      <c r="L388" s="23"/>
      <c r="M388" s="23"/>
      <c r="N388" s="23"/>
      <c r="O388" s="23"/>
      <c r="P388" s="24"/>
    </row>
    <row r="389" spans="1:16" ht="15.75" x14ac:dyDescent="0.25">
      <c r="A389" s="61" t="s">
        <v>549</v>
      </c>
      <c r="B389" s="14"/>
      <c r="C389" s="14"/>
      <c r="D389" s="14" t="s">
        <v>550</v>
      </c>
      <c r="E389" s="33"/>
      <c r="F389" s="22"/>
      <c r="G389" s="23"/>
      <c r="H389" s="23"/>
      <c r="I389" s="23"/>
      <c r="J389" s="23"/>
      <c r="K389" s="23"/>
      <c r="L389" s="23"/>
      <c r="M389" s="23"/>
      <c r="N389" s="23"/>
      <c r="O389" s="23"/>
      <c r="P389" s="24"/>
    </row>
    <row r="390" spans="1:16" ht="15.75" x14ac:dyDescent="0.25">
      <c r="A390" s="61" t="s">
        <v>551</v>
      </c>
      <c r="B390" s="14"/>
      <c r="C390" s="14"/>
      <c r="D390" s="14" t="s">
        <v>552</v>
      </c>
      <c r="E390" s="33"/>
      <c r="F390" s="22"/>
      <c r="G390" s="23"/>
      <c r="H390" s="23"/>
      <c r="I390" s="23"/>
      <c r="J390" s="23"/>
      <c r="K390" s="23"/>
      <c r="L390" s="23"/>
      <c r="M390" s="23"/>
      <c r="N390" s="23"/>
      <c r="O390" s="23"/>
      <c r="P390" s="24"/>
    </row>
    <row r="391" spans="1:16" ht="15.75" x14ac:dyDescent="0.25">
      <c r="A391" s="61"/>
      <c r="B391" s="14"/>
      <c r="C391" s="14"/>
      <c r="D391" s="14"/>
      <c r="E391" s="33"/>
      <c r="F391" s="22"/>
      <c r="G391" s="23"/>
      <c r="H391" s="23"/>
      <c r="I391" s="23"/>
      <c r="J391" s="23"/>
      <c r="K391" s="23"/>
      <c r="L391" s="23"/>
      <c r="M391" s="23"/>
      <c r="N391" s="23"/>
      <c r="O391" s="23"/>
      <c r="P391" s="24"/>
    </row>
    <row r="392" spans="1:16" ht="15.75" x14ac:dyDescent="0.25">
      <c r="A392" s="61" t="s">
        <v>553</v>
      </c>
      <c r="B392" s="14"/>
      <c r="C392" s="15" t="s">
        <v>554</v>
      </c>
      <c r="D392" s="14"/>
      <c r="E392" s="33"/>
      <c r="F392" s="16">
        <f t="shared" ref="F392:P392" si="53">SUM(F393:F395)</f>
        <v>243224.16201800006</v>
      </c>
      <c r="G392" s="17">
        <f t="shared" si="53"/>
        <v>682625.63260499993</v>
      </c>
      <c r="H392" s="17">
        <f t="shared" si="53"/>
        <v>18573.714273999998</v>
      </c>
      <c r="I392" s="17">
        <f t="shared" si="53"/>
        <v>3103.9336799999992</v>
      </c>
      <c r="J392" s="17">
        <f t="shared" si="53"/>
        <v>40569.184583000002</v>
      </c>
      <c r="K392" s="17">
        <f t="shared" si="53"/>
        <v>34094.123940999998</v>
      </c>
      <c r="L392" s="17">
        <f t="shared" si="53"/>
        <v>886.83818800000017</v>
      </c>
      <c r="M392" s="17">
        <f t="shared" si="53"/>
        <v>74.746285</v>
      </c>
      <c r="N392" s="17">
        <f t="shared" si="53"/>
        <v>0</v>
      </c>
      <c r="O392" s="18">
        <f t="shared" si="53"/>
        <v>0</v>
      </c>
      <c r="P392" s="19">
        <f t="shared" si="53"/>
        <v>0</v>
      </c>
    </row>
    <row r="393" spans="1:16" ht="15.75" x14ac:dyDescent="0.25">
      <c r="A393" s="61" t="s">
        <v>555</v>
      </c>
      <c r="B393" s="14"/>
      <c r="C393" s="14"/>
      <c r="D393" s="14" t="s">
        <v>556</v>
      </c>
      <c r="E393" s="33"/>
      <c r="F393" s="22">
        <v>13595.397053000001</v>
      </c>
      <c r="G393" s="23">
        <v>67237.958427999998</v>
      </c>
      <c r="H393" s="23">
        <v>3243.8611929999997</v>
      </c>
      <c r="I393" s="23">
        <v>491.83100899999999</v>
      </c>
      <c r="J393" s="23">
        <v>6807.8857380000009</v>
      </c>
      <c r="K393" s="23">
        <v>5249.6823139999997</v>
      </c>
      <c r="L393" s="23">
        <v>140.52313900000001</v>
      </c>
      <c r="M393" s="23">
        <v>11.506945999999999</v>
      </c>
      <c r="N393" s="23"/>
      <c r="O393" s="23"/>
      <c r="P393" s="24"/>
    </row>
    <row r="394" spans="1:16" ht="15.75" x14ac:dyDescent="0.25">
      <c r="A394" s="61" t="s">
        <v>557</v>
      </c>
      <c r="B394" s="14"/>
      <c r="C394" s="14"/>
      <c r="D394" s="14" t="s">
        <v>558</v>
      </c>
      <c r="E394" s="33"/>
      <c r="F394" s="22">
        <v>2247.2171749999998</v>
      </c>
      <c r="G394" s="23">
        <v>26751.536528000001</v>
      </c>
      <c r="H394" s="23">
        <v>1098.5359209999999</v>
      </c>
      <c r="I394" s="23">
        <v>169.49635500000005</v>
      </c>
      <c r="J394" s="23">
        <v>2492.472964999999</v>
      </c>
      <c r="K394" s="23">
        <v>1794.2399850000004</v>
      </c>
      <c r="L394" s="23">
        <v>48.427528000000002</v>
      </c>
      <c r="M394" s="23">
        <v>3.9326320000000008</v>
      </c>
      <c r="N394" s="23"/>
      <c r="O394" s="23"/>
      <c r="P394" s="24"/>
    </row>
    <row r="395" spans="1:16" ht="15.75" x14ac:dyDescent="0.25">
      <c r="A395" s="61" t="s">
        <v>559</v>
      </c>
      <c r="B395" s="14"/>
      <c r="C395" s="14"/>
      <c r="D395" s="14" t="s">
        <v>560</v>
      </c>
      <c r="E395" s="33"/>
      <c r="F395" s="22">
        <v>227381.54779000007</v>
      </c>
      <c r="G395" s="23">
        <v>588636.13764899992</v>
      </c>
      <c r="H395" s="23">
        <v>14231.317160000001</v>
      </c>
      <c r="I395" s="23">
        <v>2442.6063159999994</v>
      </c>
      <c r="J395" s="23">
        <v>31268.825880000004</v>
      </c>
      <c r="K395" s="23">
        <v>27050.201642</v>
      </c>
      <c r="L395" s="23">
        <v>697.88752100000011</v>
      </c>
      <c r="M395" s="23">
        <v>59.306706999999996</v>
      </c>
      <c r="N395" s="23"/>
      <c r="O395" s="23"/>
      <c r="P395" s="24"/>
    </row>
    <row r="396" spans="1:16" ht="15.75" x14ac:dyDescent="0.25">
      <c r="A396" s="61"/>
      <c r="B396" s="14"/>
      <c r="C396" s="14"/>
      <c r="D396" s="14"/>
      <c r="E396" s="33"/>
      <c r="F396" s="22"/>
      <c r="G396" s="23"/>
      <c r="H396" s="23"/>
      <c r="I396" s="23"/>
      <c r="J396" s="23"/>
      <c r="K396" s="23"/>
      <c r="L396" s="23"/>
      <c r="M396" s="23"/>
      <c r="N396" s="23"/>
      <c r="O396" s="23"/>
      <c r="P396" s="24"/>
    </row>
    <row r="397" spans="1:16" ht="15.75" x14ac:dyDescent="0.25">
      <c r="A397" s="61" t="s">
        <v>561</v>
      </c>
      <c r="B397" s="14"/>
      <c r="C397" s="15" t="s">
        <v>562</v>
      </c>
      <c r="D397" s="14"/>
      <c r="E397" s="33"/>
      <c r="F397" s="16">
        <f t="shared" ref="F397:P397" si="54">SUM(F398:F401)</f>
        <v>4295.4050414482808</v>
      </c>
      <c r="G397" s="17">
        <f t="shared" si="54"/>
        <v>71624.839556026229</v>
      </c>
      <c r="H397" s="17">
        <f t="shared" si="54"/>
        <v>2048.3742535656393</v>
      </c>
      <c r="I397" s="17">
        <f t="shared" si="54"/>
        <v>139.6268611546013</v>
      </c>
      <c r="J397" s="17">
        <f t="shared" si="54"/>
        <v>26472.277203630721</v>
      </c>
      <c r="K397" s="17">
        <f t="shared" si="54"/>
        <v>16109.178367673403</v>
      </c>
      <c r="L397" s="17">
        <f t="shared" si="54"/>
        <v>437.78447387062573</v>
      </c>
      <c r="M397" s="17">
        <f t="shared" si="54"/>
        <v>0</v>
      </c>
      <c r="N397" s="17">
        <f t="shared" si="54"/>
        <v>0</v>
      </c>
      <c r="O397" s="18">
        <f t="shared" si="54"/>
        <v>0</v>
      </c>
      <c r="P397" s="19">
        <f t="shared" si="54"/>
        <v>0</v>
      </c>
    </row>
    <row r="398" spans="1:16" ht="15.75" x14ac:dyDescent="0.25">
      <c r="A398" s="61" t="s">
        <v>563</v>
      </c>
      <c r="B398" s="14"/>
      <c r="C398" s="14"/>
      <c r="D398" s="14" t="s">
        <v>564</v>
      </c>
      <c r="E398" s="33"/>
      <c r="F398" s="22">
        <v>252.90494346737725</v>
      </c>
      <c r="G398" s="23">
        <v>3644.8577342762756</v>
      </c>
      <c r="H398" s="23">
        <v>294.15516778834706</v>
      </c>
      <c r="I398" s="23">
        <v>64.430544062927254</v>
      </c>
      <c r="J398" s="23">
        <v>3300.0530670911194</v>
      </c>
      <c r="K398" s="23">
        <v>948.3207942529458</v>
      </c>
      <c r="L398" s="23">
        <v>25.772217625626105</v>
      </c>
      <c r="M398" s="23"/>
      <c r="N398" s="23"/>
      <c r="O398" s="23"/>
      <c r="P398" s="24"/>
    </row>
    <row r="399" spans="1:16" ht="15.75" x14ac:dyDescent="0.25">
      <c r="A399" s="61" t="s">
        <v>565</v>
      </c>
      <c r="B399" s="14"/>
      <c r="C399" s="14"/>
      <c r="D399" s="14" t="s">
        <v>566</v>
      </c>
      <c r="E399" s="33"/>
      <c r="F399" s="22">
        <v>294.5521282626861</v>
      </c>
      <c r="G399" s="23">
        <v>4790.2111642970422</v>
      </c>
      <c r="H399" s="23">
        <v>416.46835490750226</v>
      </c>
      <c r="I399" s="23">
        <v>75.196317091674047</v>
      </c>
      <c r="J399" s="23">
        <v>3225.3064386242245</v>
      </c>
      <c r="K399" s="23">
        <v>1106.8500270172476</v>
      </c>
      <c r="L399" s="23">
        <v>30.078526837336245</v>
      </c>
      <c r="M399" s="23"/>
      <c r="N399" s="23"/>
      <c r="O399" s="23"/>
      <c r="P399" s="24"/>
    </row>
    <row r="400" spans="1:16" ht="15.75" x14ac:dyDescent="0.25">
      <c r="A400" s="61" t="s">
        <v>567</v>
      </c>
      <c r="B400" s="14"/>
      <c r="C400" s="14"/>
      <c r="D400" s="14" t="s">
        <v>568</v>
      </c>
      <c r="E400" s="33"/>
      <c r="F400" s="22">
        <v>833.49469926477582</v>
      </c>
      <c r="G400" s="23">
        <v>13471.232032000053</v>
      </c>
      <c r="H400" s="23">
        <v>390.02218506949822</v>
      </c>
      <c r="I400" s="23">
        <v>0</v>
      </c>
      <c r="J400" s="23">
        <v>10979.558987558965</v>
      </c>
      <c r="K400" s="23">
        <v>3124.9501359879496</v>
      </c>
      <c r="L400" s="23">
        <v>84.937076361597207</v>
      </c>
      <c r="M400" s="23"/>
      <c r="N400" s="23"/>
      <c r="O400" s="23"/>
      <c r="P400" s="24"/>
    </row>
    <row r="401" spans="1:17" ht="15.75" x14ac:dyDescent="0.25">
      <c r="A401" s="61" t="s">
        <v>569</v>
      </c>
      <c r="B401" s="14"/>
      <c r="C401" s="14"/>
      <c r="D401" s="14" t="s">
        <v>570</v>
      </c>
      <c r="E401" s="33"/>
      <c r="F401" s="22">
        <v>2914.4532704534413</v>
      </c>
      <c r="G401" s="23">
        <v>49718.538625452857</v>
      </c>
      <c r="H401" s="23">
        <v>947.72854580029195</v>
      </c>
      <c r="I401" s="23">
        <v>0</v>
      </c>
      <c r="J401" s="23">
        <v>8967.3587103564132</v>
      </c>
      <c r="K401" s="23">
        <v>10929.05741041526</v>
      </c>
      <c r="L401" s="23">
        <v>296.99665304606617</v>
      </c>
      <c r="M401" s="23"/>
      <c r="N401" s="23"/>
      <c r="O401" s="23"/>
      <c r="P401" s="24"/>
    </row>
    <row r="402" spans="1:17" ht="15.75" x14ac:dyDescent="0.25">
      <c r="A402" s="61"/>
      <c r="B402" s="14"/>
      <c r="C402" s="14"/>
      <c r="D402" s="14"/>
      <c r="E402" s="33"/>
      <c r="F402" s="22"/>
      <c r="G402" s="23"/>
      <c r="H402" s="23"/>
      <c r="I402" s="23"/>
      <c r="J402" s="23"/>
      <c r="K402" s="23"/>
      <c r="L402" s="23"/>
      <c r="M402" s="23"/>
      <c r="N402" s="23"/>
      <c r="O402" s="23"/>
      <c r="P402" s="24"/>
    </row>
    <row r="403" spans="1:17" ht="15.75" x14ac:dyDescent="0.25">
      <c r="A403" s="61" t="s">
        <v>571</v>
      </c>
      <c r="B403" s="14"/>
      <c r="C403" s="15" t="s">
        <v>572</v>
      </c>
      <c r="D403" s="14"/>
      <c r="E403" s="33"/>
      <c r="F403" s="16">
        <v>8653.228001999998</v>
      </c>
      <c r="G403" s="17">
        <v>76757.642979000011</v>
      </c>
      <c r="H403" s="17">
        <v>7885.7516629999991</v>
      </c>
      <c r="I403" s="17">
        <v>193.39774200000005</v>
      </c>
      <c r="J403" s="17">
        <v>25377.884912999994</v>
      </c>
      <c r="K403" s="17">
        <v>6836.0501260000001</v>
      </c>
      <c r="L403" s="17">
        <v>293.15694200000002</v>
      </c>
      <c r="M403" s="17">
        <v>16.867781000000001</v>
      </c>
      <c r="N403" s="17"/>
      <c r="O403" s="18"/>
      <c r="P403" s="19"/>
    </row>
    <row r="404" spans="1:17" ht="15.75" x14ac:dyDescent="0.25">
      <c r="A404" s="61"/>
      <c r="B404" s="14"/>
      <c r="C404" s="14"/>
      <c r="D404" s="14"/>
      <c r="E404" s="33"/>
      <c r="F404" s="22"/>
      <c r="G404" s="23"/>
      <c r="H404" s="23"/>
      <c r="I404" s="23"/>
      <c r="J404" s="23"/>
      <c r="K404" s="23"/>
      <c r="L404" s="23"/>
      <c r="M404" s="23"/>
      <c r="N404" s="23"/>
      <c r="O404" s="23"/>
      <c r="P404" s="24"/>
    </row>
    <row r="405" spans="1:17" ht="15.75" x14ac:dyDescent="0.25">
      <c r="A405" s="61" t="s">
        <v>573</v>
      </c>
      <c r="B405" s="14"/>
      <c r="C405" s="15" t="s">
        <v>574</v>
      </c>
      <c r="D405" s="14"/>
      <c r="E405" s="33"/>
      <c r="F405" s="16">
        <v>108.16200800000006</v>
      </c>
      <c r="G405" s="17">
        <v>753.1093229999999</v>
      </c>
      <c r="H405" s="17">
        <v>1307.6207559999998</v>
      </c>
      <c r="I405" s="17">
        <v>95.663367000000036</v>
      </c>
      <c r="J405" s="17">
        <v>3622.2495019999997</v>
      </c>
      <c r="K405" s="17">
        <v>94.36250299999999</v>
      </c>
      <c r="L405" s="17">
        <v>3.4518920000000004</v>
      </c>
      <c r="M405" s="17">
        <v>0.21400400000000006</v>
      </c>
      <c r="N405" s="17"/>
      <c r="O405" s="18"/>
      <c r="P405" s="19"/>
    </row>
    <row r="406" spans="1:17" ht="15.75" x14ac:dyDescent="0.25">
      <c r="A406" s="61"/>
      <c r="B406" s="14"/>
      <c r="C406" s="14"/>
      <c r="D406" s="14"/>
      <c r="E406" s="33"/>
      <c r="F406" s="22"/>
      <c r="G406" s="23"/>
      <c r="H406" s="23"/>
      <c r="I406" s="23"/>
      <c r="J406" s="23"/>
      <c r="K406" s="23"/>
      <c r="L406" s="23"/>
      <c r="M406" s="23"/>
      <c r="N406" s="23"/>
      <c r="O406" s="23"/>
      <c r="P406" s="24"/>
    </row>
    <row r="407" spans="1:17" ht="15.75" x14ac:dyDescent="0.25">
      <c r="A407" s="61" t="s">
        <v>575</v>
      </c>
      <c r="B407" s="14"/>
      <c r="C407" s="15" t="s">
        <v>576</v>
      </c>
      <c r="D407" s="14"/>
      <c r="E407" s="33"/>
      <c r="F407" s="16">
        <v>144.891999</v>
      </c>
      <c r="G407" s="17">
        <v>47879.537174000005</v>
      </c>
      <c r="H407" s="17">
        <v>4981.0702960000017</v>
      </c>
      <c r="I407" s="17">
        <v>122.39173100000005</v>
      </c>
      <c r="J407" s="17">
        <v>15807.906827000003</v>
      </c>
      <c r="K407" s="17">
        <v>4578.5870809999988</v>
      </c>
      <c r="L407" s="17">
        <v>196.56675699999994</v>
      </c>
      <c r="M407" s="17">
        <v>11.559205</v>
      </c>
      <c r="N407" s="17"/>
      <c r="O407" s="18"/>
      <c r="P407" s="19"/>
    </row>
    <row r="408" spans="1:17" ht="15.75" x14ac:dyDescent="0.25">
      <c r="A408" s="61"/>
      <c r="B408" s="14"/>
      <c r="C408" s="14"/>
      <c r="D408" s="14"/>
      <c r="E408" s="33"/>
      <c r="F408" s="22"/>
      <c r="G408" s="23"/>
      <c r="H408" s="23"/>
      <c r="I408" s="23"/>
      <c r="J408" s="23"/>
      <c r="K408" s="23"/>
      <c r="L408" s="23"/>
      <c r="M408" s="23"/>
      <c r="N408" s="23"/>
      <c r="O408" s="23"/>
      <c r="P408" s="24"/>
    </row>
    <row r="409" spans="1:17" ht="15.75" x14ac:dyDescent="0.25">
      <c r="A409" s="61" t="s">
        <v>577</v>
      </c>
      <c r="B409" s="14"/>
      <c r="C409" s="15" t="s">
        <v>578</v>
      </c>
      <c r="D409" s="14"/>
      <c r="E409" s="33"/>
      <c r="F409" s="16"/>
      <c r="G409" s="17"/>
      <c r="H409" s="17"/>
      <c r="I409" s="17"/>
      <c r="J409" s="17"/>
      <c r="K409" s="17"/>
      <c r="L409" s="17"/>
      <c r="M409" s="17"/>
      <c r="N409" s="17"/>
      <c r="O409" s="18"/>
      <c r="P409" s="19"/>
    </row>
    <row r="410" spans="1:17" ht="15.75" x14ac:dyDescent="0.25">
      <c r="A410" s="61"/>
      <c r="B410" s="14"/>
      <c r="C410" s="14"/>
      <c r="D410" s="14"/>
      <c r="E410" s="33"/>
      <c r="F410" s="22"/>
      <c r="G410" s="23"/>
      <c r="H410" s="23"/>
      <c r="I410" s="23"/>
      <c r="J410" s="23"/>
      <c r="K410" s="23"/>
      <c r="L410" s="23"/>
      <c r="M410" s="23"/>
      <c r="N410" s="23"/>
      <c r="O410" s="23"/>
      <c r="P410" s="24"/>
    </row>
    <row r="411" spans="1:17" ht="15.75" x14ac:dyDescent="0.25">
      <c r="A411" s="61" t="s">
        <v>579</v>
      </c>
      <c r="B411" s="14"/>
      <c r="C411" s="15" t="s">
        <v>158</v>
      </c>
      <c r="D411" s="14"/>
      <c r="E411" s="33"/>
      <c r="F411" s="16"/>
      <c r="G411" s="17"/>
      <c r="H411" s="17"/>
      <c r="I411" s="17"/>
      <c r="J411" s="17"/>
      <c r="K411" s="17"/>
      <c r="L411" s="17"/>
      <c r="M411" s="17"/>
      <c r="N411" s="17"/>
      <c r="O411" s="18"/>
      <c r="P411" s="19"/>
    </row>
    <row r="412" spans="1:17" ht="15.75" x14ac:dyDescent="0.25">
      <c r="A412" s="61"/>
      <c r="B412" s="14"/>
      <c r="C412" s="15"/>
      <c r="D412" s="14"/>
      <c r="E412" s="33"/>
      <c r="F412" s="74"/>
      <c r="G412" s="75"/>
      <c r="H412" s="75"/>
      <c r="I412" s="75"/>
      <c r="J412" s="75"/>
      <c r="K412" s="75"/>
      <c r="L412" s="75"/>
      <c r="M412" s="75"/>
      <c r="N412" s="75"/>
      <c r="O412" s="75"/>
      <c r="P412" s="76"/>
    </row>
    <row r="413" spans="1:17" ht="19.5" thickBot="1" x14ac:dyDescent="0.35">
      <c r="A413" s="61"/>
      <c r="B413" s="25" t="s">
        <v>580</v>
      </c>
      <c r="C413" s="14"/>
      <c r="D413" s="14"/>
      <c r="E413" s="33"/>
      <c r="F413" s="26">
        <f>SUM(F411,F409,F407,F405,F403,F397,F392,F386,F381,F379)</f>
        <v>256800.90614744838</v>
      </c>
      <c r="G413" s="27">
        <f t="shared" ref="G413:P413" si="55">SUM(G411,G409,G407,G405,G403,G397,G392,G386,G381,G379)</f>
        <v>888904.97998402617</v>
      </c>
      <c r="H413" s="27">
        <f t="shared" si="55"/>
        <v>35362.765438565635</v>
      </c>
      <c r="I413" s="27">
        <f t="shared" si="55"/>
        <v>3688.5527581546007</v>
      </c>
      <c r="J413" s="27">
        <f t="shared" si="55"/>
        <v>114156.81096063071</v>
      </c>
      <c r="K413" s="27">
        <f t="shared" si="55"/>
        <v>62540.501459673396</v>
      </c>
      <c r="L413" s="27">
        <f t="shared" si="55"/>
        <v>1834.4791368706258</v>
      </c>
      <c r="M413" s="27">
        <f t="shared" si="55"/>
        <v>105.226054</v>
      </c>
      <c r="N413" s="27">
        <f t="shared" si="55"/>
        <v>0</v>
      </c>
      <c r="O413" s="27">
        <f t="shared" si="55"/>
        <v>0</v>
      </c>
      <c r="P413" s="28">
        <f t="shared" si="55"/>
        <v>0</v>
      </c>
      <c r="Q413" s="29"/>
    </row>
    <row r="414" spans="1:17" ht="15.75" x14ac:dyDescent="0.25">
      <c r="A414" s="61"/>
      <c r="B414" s="14"/>
      <c r="C414" s="14"/>
      <c r="D414" s="14"/>
      <c r="E414" s="33"/>
      <c r="F414" s="66"/>
      <c r="G414" s="66"/>
      <c r="H414" s="66"/>
      <c r="I414" s="66"/>
      <c r="J414" s="66"/>
      <c r="K414" s="66"/>
      <c r="L414" s="66"/>
      <c r="M414" s="66"/>
      <c r="N414" s="66"/>
      <c r="O414" s="66"/>
      <c r="P414" s="66"/>
    </row>
    <row r="415" spans="1:17" ht="16.5" thickBot="1" x14ac:dyDescent="0.3">
      <c r="A415" s="61"/>
      <c r="B415" s="14"/>
      <c r="C415" s="14"/>
      <c r="D415" s="14"/>
      <c r="E415" s="33"/>
      <c r="F415" s="66"/>
      <c r="G415" s="66"/>
      <c r="H415" s="66"/>
      <c r="I415" s="66"/>
      <c r="J415" s="66"/>
      <c r="K415" s="66"/>
      <c r="L415" s="66"/>
      <c r="M415" s="66"/>
      <c r="N415" s="66"/>
      <c r="O415" s="66"/>
      <c r="P415" s="66"/>
    </row>
    <row r="416" spans="1:17" ht="29.25" customHeight="1" x14ac:dyDescent="0.25">
      <c r="A416" s="5">
        <v>9</v>
      </c>
      <c r="B416" s="195" t="s">
        <v>581</v>
      </c>
      <c r="C416" s="196"/>
      <c r="D416" s="197"/>
      <c r="E416" s="6"/>
      <c r="F416" s="198" t="str">
        <f>F$2</f>
        <v>ACIDIFICADORES, PRECURSORES DE OZONO Y GASES DE EFECTO INVERNADERO</v>
      </c>
      <c r="G416" s="199"/>
      <c r="H416" s="199"/>
      <c r="I416" s="199"/>
      <c r="J416" s="199"/>
      <c r="K416" s="199"/>
      <c r="L416" s="199"/>
      <c r="M416" s="199"/>
      <c r="N416" s="199"/>
      <c r="O416" s="199"/>
      <c r="P416" s="200"/>
    </row>
    <row r="417" spans="1:16" ht="15.75" thickBot="1" x14ac:dyDescent="0.3">
      <c r="A417" s="174"/>
      <c r="B417" s="9"/>
      <c r="C417" s="9"/>
      <c r="D417" s="9"/>
      <c r="E417" s="9"/>
      <c r="F417" s="11" t="str">
        <f t="shared" ref="F417:P417" si="56">F$3</f>
        <v>SOx (t)</v>
      </c>
      <c r="G417" s="12" t="str">
        <f t="shared" si="56"/>
        <v>NOx (t)</v>
      </c>
      <c r="H417" s="12" t="str">
        <f t="shared" si="56"/>
        <v>COVNM (t)</v>
      </c>
      <c r="I417" s="12" t="str">
        <f t="shared" si="56"/>
        <v>CH4 (t)</v>
      </c>
      <c r="J417" s="12" t="str">
        <f t="shared" si="56"/>
        <v>CO (t)</v>
      </c>
      <c r="K417" s="12" t="str">
        <f t="shared" si="56"/>
        <v>CO2 (kt)</v>
      </c>
      <c r="L417" s="12" t="str">
        <f t="shared" si="56"/>
        <v>N2O (t)</v>
      </c>
      <c r="M417" s="12" t="str">
        <f t="shared" si="56"/>
        <v>NH3 (t)</v>
      </c>
      <c r="N417" s="12" t="str">
        <f t="shared" si="56"/>
        <v>SF6 (t CO2eq)</v>
      </c>
      <c r="O417" s="12" t="str">
        <f t="shared" si="56"/>
        <v>HFC (t CO2eq)</v>
      </c>
      <c r="P417" s="13" t="str">
        <f t="shared" si="56"/>
        <v>PFC (t CO2eq)</v>
      </c>
    </row>
    <row r="418" spans="1:16" ht="15.75" x14ac:dyDescent="0.25">
      <c r="A418" s="61" t="s">
        <v>582</v>
      </c>
      <c r="B418" s="14"/>
      <c r="C418" s="15" t="s">
        <v>583</v>
      </c>
      <c r="D418" s="14"/>
      <c r="E418" s="33"/>
      <c r="F418" s="16">
        <f>SUM(F419:F427)</f>
        <v>8361.3581883194511</v>
      </c>
      <c r="G418" s="17">
        <f t="shared" ref="G418:P418" si="57">SUM(G419:G427)</f>
        <v>4732.1095476508772</v>
      </c>
      <c r="H418" s="17">
        <f t="shared" si="57"/>
        <v>212.08375818105378</v>
      </c>
      <c r="I418" s="17">
        <f t="shared" si="57"/>
        <v>16.071637205486997</v>
      </c>
      <c r="J418" s="17">
        <f t="shared" si="57"/>
        <v>1644.65671215266</v>
      </c>
      <c r="K418" s="17">
        <f t="shared" si="57"/>
        <v>1247.7387267478316</v>
      </c>
      <c r="L418" s="17">
        <f t="shared" si="57"/>
        <v>140.33446425725691</v>
      </c>
      <c r="M418" s="17">
        <f t="shared" si="57"/>
        <v>9.3625000000000007</v>
      </c>
      <c r="N418" s="17">
        <f t="shared" si="57"/>
        <v>0</v>
      </c>
      <c r="O418" s="18">
        <f t="shared" si="57"/>
        <v>0</v>
      </c>
      <c r="P418" s="19">
        <f t="shared" si="57"/>
        <v>0</v>
      </c>
    </row>
    <row r="419" spans="1:16" ht="15.75" x14ac:dyDescent="0.25">
      <c r="A419" s="61" t="s">
        <v>584</v>
      </c>
      <c r="B419" s="14"/>
      <c r="C419" s="14"/>
      <c r="D419" s="14" t="s">
        <v>585</v>
      </c>
      <c r="E419" s="33"/>
      <c r="F419" s="22">
        <v>102.07154259893704</v>
      </c>
      <c r="G419" s="23">
        <v>1643.1427037574274</v>
      </c>
      <c r="H419" s="23">
        <v>18.94517277561096</v>
      </c>
      <c r="I419" s="23">
        <v>4.3578018712294782</v>
      </c>
      <c r="J419" s="23">
        <v>207.38421567095074</v>
      </c>
      <c r="K419" s="23">
        <v>850.74931384140416</v>
      </c>
      <c r="L419" s="23">
        <v>93.197799871229464</v>
      </c>
      <c r="M419" s="23">
        <v>9.3625000000000007</v>
      </c>
      <c r="N419" s="23"/>
      <c r="O419" s="23"/>
      <c r="P419" s="24"/>
    </row>
    <row r="420" spans="1:16" ht="15.75" x14ac:dyDescent="0.25">
      <c r="A420" s="61" t="s">
        <v>586</v>
      </c>
      <c r="B420" s="14"/>
      <c r="C420" s="14"/>
      <c r="D420" s="14" t="s">
        <v>587</v>
      </c>
      <c r="E420" s="33"/>
      <c r="F420" s="22">
        <v>5.4406056264510232</v>
      </c>
      <c r="G420" s="23">
        <v>36.92744749340153</v>
      </c>
      <c r="H420" s="23">
        <v>28.804267005411763</v>
      </c>
      <c r="I420" s="23">
        <v>0.26400884820460346</v>
      </c>
      <c r="J420" s="23">
        <v>3.5600050813759561</v>
      </c>
      <c r="K420" s="23">
        <v>58.8346726838937</v>
      </c>
      <c r="L420" s="23">
        <v>4.5162488482046044</v>
      </c>
      <c r="M420" s="23"/>
      <c r="N420" s="23"/>
      <c r="O420" s="23"/>
      <c r="P420" s="24"/>
    </row>
    <row r="421" spans="1:16" ht="15.75" x14ac:dyDescent="0.25">
      <c r="A421" s="61" t="s">
        <v>588</v>
      </c>
      <c r="B421" s="14"/>
      <c r="C421" s="14"/>
      <c r="D421" s="14" t="s">
        <v>589</v>
      </c>
      <c r="E421" s="33"/>
      <c r="F421" s="22">
        <v>8006.2836159999997</v>
      </c>
      <c r="G421" s="23">
        <v>2948.6004632000008</v>
      </c>
      <c r="H421" s="23">
        <v>143.3843138</v>
      </c>
      <c r="I421" s="23"/>
      <c r="J421" s="23">
        <v>793.38413200000002</v>
      </c>
      <c r="K421" s="23">
        <v>232.46874780000002</v>
      </c>
      <c r="L421" s="23"/>
      <c r="M421" s="23"/>
      <c r="N421" s="23"/>
      <c r="O421" s="23"/>
      <c r="P421" s="24"/>
    </row>
    <row r="422" spans="1:16" ht="15.75" x14ac:dyDescent="0.25">
      <c r="A422" s="61" t="s">
        <v>590</v>
      </c>
      <c r="B422" s="14"/>
      <c r="C422" s="14"/>
      <c r="D422" s="14" t="s">
        <v>591</v>
      </c>
      <c r="E422" s="33"/>
      <c r="F422" s="22">
        <v>127.325</v>
      </c>
      <c r="G422" s="23"/>
      <c r="H422" s="23"/>
      <c r="I422" s="23">
        <v>0.97403642849019556</v>
      </c>
      <c r="J422" s="23"/>
      <c r="K422" s="23">
        <v>104.53</v>
      </c>
      <c r="L422" s="23">
        <v>9.7403642999999998E-2</v>
      </c>
      <c r="M422" s="23"/>
      <c r="N422" s="23"/>
      <c r="O422" s="23"/>
      <c r="P422" s="24"/>
    </row>
    <row r="423" spans="1:16" ht="15.75" x14ac:dyDescent="0.25">
      <c r="A423" s="61" t="s">
        <v>592</v>
      </c>
      <c r="B423" s="14"/>
      <c r="C423" s="14"/>
      <c r="D423" s="14" t="s">
        <v>593</v>
      </c>
      <c r="E423" s="33"/>
      <c r="F423" s="22">
        <v>120.23199999999999</v>
      </c>
      <c r="G423" s="23">
        <v>102.85480000000003</v>
      </c>
      <c r="H423" s="23">
        <v>20.198976200000001</v>
      </c>
      <c r="I423" s="23">
        <v>4.00001886</v>
      </c>
      <c r="J423" s="23">
        <v>637.69975999999997</v>
      </c>
      <c r="K423" s="23"/>
      <c r="L423" s="23">
        <v>42.510600000000004</v>
      </c>
      <c r="M423" s="23"/>
      <c r="N423" s="23"/>
      <c r="O423" s="23"/>
      <c r="P423" s="24"/>
    </row>
    <row r="424" spans="1:16" ht="15.75" x14ac:dyDescent="0.25">
      <c r="A424" s="61" t="s">
        <v>594</v>
      </c>
      <c r="B424" s="14"/>
      <c r="C424" s="14"/>
      <c r="D424" s="14" t="s">
        <v>595</v>
      </c>
      <c r="E424" s="33"/>
      <c r="F424" s="22">
        <v>5.4240940621067E-3</v>
      </c>
      <c r="G424" s="23">
        <v>0.58413320004711355</v>
      </c>
      <c r="H424" s="23">
        <v>0.75102840003106786</v>
      </c>
      <c r="I424" s="23">
        <v>6.4757711975627208</v>
      </c>
      <c r="J424" s="23">
        <v>2.6285994003334205</v>
      </c>
      <c r="K424" s="23">
        <v>1.1559924225337472</v>
      </c>
      <c r="L424" s="23">
        <v>1.24118948228354E-2</v>
      </c>
      <c r="M424" s="23"/>
      <c r="N424" s="23"/>
      <c r="O424" s="23"/>
      <c r="P424" s="24"/>
    </row>
    <row r="425" spans="1:16" ht="15.75" x14ac:dyDescent="0.25">
      <c r="A425" s="61" t="s">
        <v>596</v>
      </c>
      <c r="B425" s="14"/>
      <c r="C425" s="14"/>
      <c r="D425" s="14" t="s">
        <v>597</v>
      </c>
      <c r="E425" s="33"/>
      <c r="F425" s="22"/>
      <c r="G425" s="23"/>
      <c r="H425" s="23"/>
      <c r="I425" s="23"/>
      <c r="J425" s="23"/>
      <c r="K425" s="23"/>
      <c r="L425" s="23"/>
      <c r="M425" s="23"/>
      <c r="N425" s="23"/>
      <c r="O425" s="23"/>
      <c r="P425" s="24"/>
    </row>
    <row r="426" spans="1:16" ht="15.75" x14ac:dyDescent="0.25">
      <c r="A426" s="61" t="s">
        <v>598</v>
      </c>
      <c r="B426" s="14"/>
      <c r="C426" s="14"/>
      <c r="D426" s="14" t="s">
        <v>599</v>
      </c>
      <c r="E426" s="33"/>
      <c r="F426" s="22"/>
      <c r="G426" s="23"/>
      <c r="H426" s="23"/>
      <c r="I426" s="23"/>
      <c r="J426" s="23"/>
      <c r="K426" s="23"/>
      <c r="L426" s="23"/>
      <c r="M426" s="23"/>
      <c r="N426" s="23"/>
      <c r="O426" s="23"/>
      <c r="P426" s="24"/>
    </row>
    <row r="427" spans="1:16" ht="15.75" x14ac:dyDescent="0.25">
      <c r="A427" s="61" t="s">
        <v>954</v>
      </c>
      <c r="B427" s="14"/>
      <c r="C427" s="14"/>
      <c r="D427" s="14" t="s">
        <v>955</v>
      </c>
      <c r="E427" s="33"/>
      <c r="F427" s="22"/>
      <c r="G427" s="23"/>
      <c r="H427" s="23"/>
      <c r="I427" s="23"/>
      <c r="J427" s="23"/>
      <c r="K427" s="23"/>
      <c r="L427" s="23"/>
      <c r="M427" s="23"/>
      <c r="N427" s="23"/>
      <c r="O427" s="23"/>
      <c r="P427" s="24"/>
    </row>
    <row r="428" spans="1:16" ht="15.75" x14ac:dyDescent="0.25">
      <c r="A428" s="61"/>
      <c r="B428" s="14"/>
      <c r="C428" s="14"/>
      <c r="D428" s="14"/>
      <c r="E428" s="33"/>
      <c r="F428" s="22"/>
      <c r="G428" s="23"/>
      <c r="H428" s="23"/>
      <c r="I428" s="23"/>
      <c r="J428" s="23"/>
      <c r="K428" s="23"/>
      <c r="L428" s="23"/>
      <c r="M428" s="23"/>
      <c r="N428" s="23"/>
      <c r="O428" s="23"/>
      <c r="P428" s="24"/>
    </row>
    <row r="429" spans="1:16" ht="15.75" x14ac:dyDescent="0.25">
      <c r="A429" s="178" t="s">
        <v>600</v>
      </c>
      <c r="B429" s="1"/>
      <c r="C429" s="77" t="s">
        <v>601</v>
      </c>
      <c r="D429" s="1"/>
      <c r="E429" s="33"/>
      <c r="F429" s="16">
        <f t="shared" ref="F429:P429" si="58">SUM(F430:F432)</f>
        <v>0</v>
      </c>
      <c r="G429" s="17">
        <f t="shared" si="58"/>
        <v>12.683502999999998</v>
      </c>
      <c r="H429" s="17">
        <f t="shared" si="58"/>
        <v>3911.5955919999992</v>
      </c>
      <c r="I429" s="17">
        <f t="shared" si="58"/>
        <v>391159.55910399999</v>
      </c>
      <c r="J429" s="17">
        <f t="shared" si="58"/>
        <v>234.24430000000001</v>
      </c>
      <c r="K429" s="17">
        <f t="shared" si="58"/>
        <v>0</v>
      </c>
      <c r="L429" s="17">
        <f t="shared" si="58"/>
        <v>0</v>
      </c>
      <c r="M429" s="17">
        <f t="shared" si="58"/>
        <v>0</v>
      </c>
      <c r="N429" s="17">
        <f t="shared" si="58"/>
        <v>0</v>
      </c>
      <c r="O429" s="18">
        <f t="shared" si="58"/>
        <v>0</v>
      </c>
      <c r="P429" s="19">
        <f t="shared" si="58"/>
        <v>0</v>
      </c>
    </row>
    <row r="430" spans="1:16" ht="15.75" x14ac:dyDescent="0.25">
      <c r="A430" s="178" t="s">
        <v>602</v>
      </c>
      <c r="B430" s="1"/>
      <c r="C430" s="1"/>
      <c r="D430" s="78" t="s">
        <v>603</v>
      </c>
      <c r="E430" s="33"/>
      <c r="F430" s="34"/>
      <c r="G430" s="35">
        <v>12.683502999999998</v>
      </c>
      <c r="H430" s="35">
        <v>3437.0244799999991</v>
      </c>
      <c r="I430" s="35">
        <v>343702.44784500002</v>
      </c>
      <c r="J430" s="35">
        <v>234.24430000000001</v>
      </c>
      <c r="K430" s="35"/>
      <c r="L430" s="35"/>
      <c r="M430" s="35"/>
      <c r="N430" s="35"/>
      <c r="O430" s="35"/>
      <c r="P430" s="36"/>
    </row>
    <row r="431" spans="1:16" ht="15.75" x14ac:dyDescent="0.25">
      <c r="A431" s="178" t="s">
        <v>604</v>
      </c>
      <c r="B431" s="1"/>
      <c r="C431" s="1"/>
      <c r="D431" s="1" t="s">
        <v>605</v>
      </c>
      <c r="E431" s="33"/>
      <c r="F431" s="22"/>
      <c r="G431" s="23"/>
      <c r="H431" s="23">
        <v>474.57111200000003</v>
      </c>
      <c r="I431" s="23">
        <v>47457.111258999998</v>
      </c>
      <c r="J431" s="23"/>
      <c r="K431" s="23"/>
      <c r="L431" s="23"/>
      <c r="M431" s="23"/>
      <c r="N431" s="23"/>
      <c r="O431" s="23"/>
      <c r="P431" s="24"/>
    </row>
    <row r="432" spans="1:16" ht="15.75" x14ac:dyDescent="0.25">
      <c r="A432" s="178" t="s">
        <v>606</v>
      </c>
      <c r="B432" s="1"/>
      <c r="C432" s="1"/>
      <c r="D432" s="1" t="s">
        <v>158</v>
      </c>
      <c r="E432" s="33"/>
      <c r="F432" s="22"/>
      <c r="G432" s="23"/>
      <c r="H432" s="23"/>
      <c r="I432" s="23"/>
      <c r="J432" s="23"/>
      <c r="K432" s="23"/>
      <c r="L432" s="23"/>
      <c r="M432" s="23"/>
      <c r="N432" s="23"/>
      <c r="O432" s="23"/>
      <c r="P432" s="24"/>
    </row>
    <row r="433" spans="1:16" ht="15.75" x14ac:dyDescent="0.25">
      <c r="A433" s="61"/>
      <c r="B433" s="14"/>
      <c r="C433" s="14"/>
      <c r="D433" s="14"/>
      <c r="E433" s="33"/>
      <c r="F433" s="22"/>
      <c r="G433" s="23"/>
      <c r="H433" s="23"/>
      <c r="I433" s="23"/>
      <c r="J433" s="23"/>
      <c r="K433" s="23"/>
      <c r="L433" s="23"/>
      <c r="M433" s="23"/>
      <c r="N433" s="23"/>
      <c r="O433" s="23"/>
      <c r="P433" s="24"/>
    </row>
    <row r="434" spans="1:16" ht="15.75" x14ac:dyDescent="0.25">
      <c r="A434" s="61" t="s">
        <v>607</v>
      </c>
      <c r="B434" s="14"/>
      <c r="C434" s="15" t="s">
        <v>608</v>
      </c>
      <c r="D434" s="14"/>
      <c r="E434" s="33"/>
      <c r="F434" s="16">
        <v>1788.208083</v>
      </c>
      <c r="G434" s="17">
        <v>46963.991237000002</v>
      </c>
      <c r="H434" s="17">
        <v>9411.6214879999989</v>
      </c>
      <c r="I434" s="17">
        <v>10458.871551</v>
      </c>
      <c r="J434" s="17">
        <v>591802.75927400007</v>
      </c>
      <c r="K434" s="17"/>
      <c r="L434" s="17">
        <v>988.22124099999996</v>
      </c>
      <c r="M434" s="17"/>
      <c r="N434" s="17"/>
      <c r="O434" s="18"/>
      <c r="P434" s="19"/>
    </row>
    <row r="435" spans="1:16" ht="15.75" x14ac:dyDescent="0.25">
      <c r="A435" s="61"/>
      <c r="B435" s="14"/>
      <c r="C435" s="14"/>
      <c r="D435" s="14"/>
      <c r="E435" s="33"/>
      <c r="F435" s="22"/>
      <c r="G435" s="23"/>
      <c r="H435" s="23"/>
      <c r="I435" s="23"/>
      <c r="J435" s="23"/>
      <c r="K435" s="23"/>
      <c r="L435" s="23"/>
      <c r="M435" s="23"/>
      <c r="N435" s="23"/>
      <c r="O435" s="23"/>
      <c r="P435" s="24"/>
    </row>
    <row r="436" spans="1:16" ht="15.75" x14ac:dyDescent="0.25">
      <c r="A436" s="61" t="s">
        <v>609</v>
      </c>
      <c r="B436" s="14"/>
      <c r="C436" s="15" t="s">
        <v>610</v>
      </c>
      <c r="D436" s="14"/>
      <c r="E436" s="33"/>
      <c r="F436" s="16">
        <f t="shared" ref="F436:P436" si="59">SUM(F437:F438)</f>
        <v>8.7638290000000012</v>
      </c>
      <c r="G436" s="17">
        <f t="shared" si="59"/>
        <v>63.983705000000015</v>
      </c>
      <c r="H436" s="17">
        <f t="shared" si="59"/>
        <v>1.0082279999999999</v>
      </c>
      <c r="I436" s="17">
        <f t="shared" si="59"/>
        <v>0</v>
      </c>
      <c r="J436" s="17">
        <f t="shared" si="59"/>
        <v>0</v>
      </c>
      <c r="K436" s="17">
        <f t="shared" si="59"/>
        <v>0</v>
      </c>
      <c r="L436" s="17">
        <f t="shared" si="59"/>
        <v>0</v>
      </c>
      <c r="M436" s="17">
        <f t="shared" si="59"/>
        <v>0</v>
      </c>
      <c r="N436" s="17">
        <f t="shared" si="59"/>
        <v>0</v>
      </c>
      <c r="O436" s="18">
        <f t="shared" si="59"/>
        <v>0</v>
      </c>
      <c r="P436" s="19">
        <f t="shared" si="59"/>
        <v>0</v>
      </c>
    </row>
    <row r="437" spans="1:16" ht="15.75" x14ac:dyDescent="0.25">
      <c r="A437" s="61" t="s">
        <v>611</v>
      </c>
      <c r="B437" s="14"/>
      <c r="C437" s="14"/>
      <c r="D437" s="14" t="s">
        <v>612</v>
      </c>
      <c r="E437" s="33"/>
      <c r="F437" s="22">
        <v>8.7638290000000012</v>
      </c>
      <c r="G437" s="23">
        <v>63.983705000000015</v>
      </c>
      <c r="H437" s="23">
        <v>1.0082279999999999</v>
      </c>
      <c r="I437" s="23"/>
      <c r="J437" s="23"/>
      <c r="K437" s="23"/>
      <c r="L437" s="23"/>
      <c r="M437" s="23"/>
      <c r="N437" s="23"/>
      <c r="O437" s="23"/>
      <c r="P437" s="24"/>
    </row>
    <row r="438" spans="1:16" ht="15.75" x14ac:dyDescent="0.25">
      <c r="A438" s="61" t="s">
        <v>613</v>
      </c>
      <c r="B438" s="14"/>
      <c r="C438" s="14"/>
      <c r="D438" s="14" t="s">
        <v>614</v>
      </c>
      <c r="E438" s="33"/>
      <c r="F438" s="22"/>
      <c r="G438" s="23"/>
      <c r="H438" s="23"/>
      <c r="I438" s="23"/>
      <c r="J438" s="23"/>
      <c r="K438" s="23"/>
      <c r="L438" s="23"/>
      <c r="M438" s="23"/>
      <c r="N438" s="23"/>
      <c r="O438" s="23"/>
      <c r="P438" s="24"/>
    </row>
    <row r="439" spans="1:16" ht="15.75" x14ac:dyDescent="0.25">
      <c r="A439" s="61"/>
      <c r="B439" s="14"/>
      <c r="C439" s="14"/>
      <c r="D439" s="14"/>
      <c r="E439" s="33"/>
      <c r="F439" s="22"/>
      <c r="G439" s="23"/>
      <c r="H439" s="23"/>
      <c r="I439" s="23"/>
      <c r="J439" s="23"/>
      <c r="K439" s="23"/>
      <c r="L439" s="23"/>
      <c r="M439" s="23"/>
      <c r="N439" s="23"/>
      <c r="O439" s="23"/>
      <c r="P439" s="24"/>
    </row>
    <row r="440" spans="1:16" ht="15.75" x14ac:dyDescent="0.25">
      <c r="A440" s="61" t="s">
        <v>615</v>
      </c>
      <c r="B440" s="14"/>
      <c r="C440" s="15" t="s">
        <v>616</v>
      </c>
      <c r="D440" s="14"/>
      <c r="E440" s="33"/>
      <c r="F440" s="16">
        <f t="shared" ref="F440:P440" si="60">SUM(F441:F447)</f>
        <v>0</v>
      </c>
      <c r="G440" s="17">
        <f t="shared" si="60"/>
        <v>13.954070999999999</v>
      </c>
      <c r="H440" s="17">
        <f t="shared" si="60"/>
        <v>587.03050750000011</v>
      </c>
      <c r="I440" s="17">
        <f t="shared" si="60"/>
        <v>117366.82557218752</v>
      </c>
      <c r="J440" s="17">
        <f t="shared" si="60"/>
        <v>257.63458400000002</v>
      </c>
      <c r="K440" s="17">
        <f t="shared" si="60"/>
        <v>0</v>
      </c>
      <c r="L440" s="17">
        <f t="shared" si="60"/>
        <v>4557.8876570000002</v>
      </c>
      <c r="M440" s="17">
        <f t="shared" si="60"/>
        <v>5204.9668729999994</v>
      </c>
      <c r="N440" s="17">
        <f t="shared" si="60"/>
        <v>0</v>
      </c>
      <c r="O440" s="18">
        <f t="shared" si="60"/>
        <v>0</v>
      </c>
      <c r="P440" s="19">
        <f t="shared" si="60"/>
        <v>0</v>
      </c>
    </row>
    <row r="441" spans="1:16" ht="15.75" x14ac:dyDescent="0.25">
      <c r="A441" s="61" t="s">
        <v>617</v>
      </c>
      <c r="B441" s="14"/>
      <c r="C441" s="14"/>
      <c r="D441" s="14" t="s">
        <v>618</v>
      </c>
      <c r="E441" s="33"/>
      <c r="F441" s="22"/>
      <c r="G441" s="23">
        <v>2.9051520000000002</v>
      </c>
      <c r="H441" s="23">
        <v>23.475268500000009</v>
      </c>
      <c r="I441" s="23">
        <v>58675.738523187509</v>
      </c>
      <c r="J441" s="23">
        <v>53.653572000000004</v>
      </c>
      <c r="K441" s="23"/>
      <c r="L441" s="23"/>
      <c r="M441" s="23"/>
      <c r="N441" s="23"/>
      <c r="O441" s="23"/>
      <c r="P441" s="24"/>
    </row>
    <row r="442" spans="1:16" ht="15.75" x14ac:dyDescent="0.25">
      <c r="A442" s="61" t="s">
        <v>619</v>
      </c>
      <c r="B442" s="14"/>
      <c r="C442" s="14"/>
      <c r="D442" s="14" t="s">
        <v>620</v>
      </c>
      <c r="E442" s="33"/>
      <c r="F442" s="22"/>
      <c r="G442" s="23">
        <v>10.909412999999999</v>
      </c>
      <c r="H442" s="23">
        <v>73.104986000000011</v>
      </c>
      <c r="I442" s="23">
        <v>43309.486552000002</v>
      </c>
      <c r="J442" s="23">
        <v>201.40456</v>
      </c>
      <c r="K442" s="23"/>
      <c r="L442" s="23">
        <v>3680.1893800000003</v>
      </c>
      <c r="M442" s="23"/>
      <c r="N442" s="23"/>
      <c r="O442" s="23"/>
      <c r="P442" s="24"/>
    </row>
    <row r="443" spans="1:16" ht="15.75" x14ac:dyDescent="0.25">
      <c r="A443" s="61" t="s">
        <v>621</v>
      </c>
      <c r="B443" s="14"/>
      <c r="C443" s="14"/>
      <c r="D443" s="14" t="s">
        <v>622</v>
      </c>
      <c r="E443" s="33"/>
      <c r="F443" s="22"/>
      <c r="G443" s="23"/>
      <c r="H443" s="23">
        <v>490.45025300000003</v>
      </c>
      <c r="I443" s="23">
        <v>711.15286800000001</v>
      </c>
      <c r="J443" s="23"/>
      <c r="K443" s="23"/>
      <c r="L443" s="23"/>
      <c r="M443" s="23">
        <v>58.81013999999999</v>
      </c>
      <c r="N443" s="23"/>
      <c r="O443" s="23"/>
      <c r="P443" s="24"/>
    </row>
    <row r="444" spans="1:16" ht="15.75" x14ac:dyDescent="0.25">
      <c r="A444" s="61" t="s">
        <v>623</v>
      </c>
      <c r="B444" s="14"/>
      <c r="C444" s="14"/>
      <c r="D444" s="14" t="s">
        <v>624</v>
      </c>
      <c r="E444" s="33"/>
      <c r="F444" s="22"/>
      <c r="G444" s="23"/>
      <c r="H444" s="23"/>
      <c r="I444" s="23">
        <v>14628.304588999999</v>
      </c>
      <c r="J444" s="23"/>
      <c r="K444" s="23"/>
      <c r="L444" s="23">
        <v>877.69827699999996</v>
      </c>
      <c r="M444" s="23">
        <v>877.69827699999996</v>
      </c>
      <c r="N444" s="23"/>
      <c r="O444" s="23"/>
      <c r="P444" s="24"/>
    </row>
    <row r="445" spans="1:16" ht="15.75" x14ac:dyDescent="0.25">
      <c r="A445" s="61" t="s">
        <v>625</v>
      </c>
      <c r="B445" s="14"/>
      <c r="C445" s="14"/>
      <c r="D445" s="14" t="s">
        <v>626</v>
      </c>
      <c r="E445" s="33"/>
      <c r="F445" s="22"/>
      <c r="G445" s="23">
        <v>0.13950599999999999</v>
      </c>
      <c r="H445" s="23"/>
      <c r="I445" s="23">
        <v>42.143039999999999</v>
      </c>
      <c r="J445" s="23">
        <v>2.5764519999999997</v>
      </c>
      <c r="K445" s="23"/>
      <c r="L445" s="23"/>
      <c r="M445" s="23">
        <v>9.8509360000000008</v>
      </c>
      <c r="N445" s="23"/>
      <c r="O445" s="23"/>
      <c r="P445" s="24"/>
    </row>
    <row r="446" spans="1:16" ht="15.75" x14ac:dyDescent="0.25">
      <c r="A446" s="61" t="s">
        <v>627</v>
      </c>
      <c r="B446" s="14"/>
      <c r="C446" s="14"/>
      <c r="D446" s="14" t="s">
        <v>628</v>
      </c>
      <c r="E446" s="33"/>
      <c r="F446" s="22"/>
      <c r="G446" s="23"/>
      <c r="H446" s="23"/>
      <c r="I446" s="23"/>
      <c r="J446" s="23"/>
      <c r="K446" s="23"/>
      <c r="L446" s="23"/>
      <c r="M446" s="23">
        <v>4258.6075199999996</v>
      </c>
      <c r="N446" s="23"/>
      <c r="O446" s="23"/>
      <c r="P446" s="24"/>
    </row>
    <row r="447" spans="1:16" ht="15.75" x14ac:dyDescent="0.25">
      <c r="A447" s="179" t="s">
        <v>629</v>
      </c>
      <c r="B447" s="14"/>
      <c r="C447" s="14"/>
      <c r="D447" s="14" t="s">
        <v>630</v>
      </c>
      <c r="E447" s="33"/>
      <c r="F447" s="22"/>
      <c r="G447" s="23"/>
      <c r="H447" s="23"/>
      <c r="I447" s="23"/>
      <c r="J447" s="23"/>
      <c r="K447" s="23"/>
      <c r="L447" s="23"/>
      <c r="M447" s="23"/>
      <c r="N447" s="23"/>
      <c r="O447" s="23"/>
      <c r="P447" s="24"/>
    </row>
    <row r="448" spans="1:16" ht="15.75" x14ac:dyDescent="0.25">
      <c r="A448" s="179"/>
      <c r="B448" s="14"/>
      <c r="C448" s="14"/>
      <c r="D448" s="14"/>
      <c r="E448" s="33"/>
      <c r="F448" s="22"/>
      <c r="G448" s="23"/>
      <c r="H448" s="23"/>
      <c r="I448" s="23"/>
      <c r="J448" s="23"/>
      <c r="K448" s="23"/>
      <c r="L448" s="23"/>
      <c r="M448" s="23"/>
      <c r="N448" s="23"/>
      <c r="O448" s="23"/>
      <c r="P448" s="24"/>
    </row>
    <row r="449" spans="1:17" ht="19.5" thickBot="1" x14ac:dyDescent="0.35">
      <c r="A449" s="177"/>
      <c r="B449" s="25" t="s">
        <v>631</v>
      </c>
      <c r="C449" s="33"/>
      <c r="D449" s="33"/>
      <c r="E449" s="33"/>
      <c r="F449" s="26">
        <f>SUM(F440,F436,F434,F429,F418)</f>
        <v>10158.33010031945</v>
      </c>
      <c r="G449" s="27">
        <f t="shared" ref="G449:P449" si="61">SUM(G440,G436,G434,G429,G418)</f>
        <v>51786.722063650879</v>
      </c>
      <c r="H449" s="27">
        <f t="shared" si="61"/>
        <v>14123.339573681053</v>
      </c>
      <c r="I449" s="27">
        <f t="shared" si="61"/>
        <v>519001.32786439301</v>
      </c>
      <c r="J449" s="27">
        <f t="shared" si="61"/>
        <v>593939.29487015272</v>
      </c>
      <c r="K449" s="27">
        <f t="shared" si="61"/>
        <v>1247.7387267478316</v>
      </c>
      <c r="L449" s="27">
        <f t="shared" si="61"/>
        <v>5686.4433622572569</v>
      </c>
      <c r="M449" s="27">
        <f t="shared" si="61"/>
        <v>5214.3293729999996</v>
      </c>
      <c r="N449" s="27">
        <f t="shared" si="61"/>
        <v>0</v>
      </c>
      <c r="O449" s="27">
        <f t="shared" si="61"/>
        <v>0</v>
      </c>
      <c r="P449" s="28">
        <f t="shared" si="61"/>
        <v>0</v>
      </c>
      <c r="Q449" s="29"/>
    </row>
    <row r="450" spans="1:17" x14ac:dyDescent="0.2">
      <c r="A450" s="177"/>
      <c r="B450" s="33"/>
      <c r="C450" s="33"/>
      <c r="D450" s="33"/>
      <c r="E450" s="33"/>
      <c r="F450" s="79"/>
      <c r="G450" s="79"/>
      <c r="H450" s="79"/>
      <c r="I450" s="79"/>
      <c r="J450" s="79"/>
      <c r="K450" s="79"/>
      <c r="L450" s="79"/>
      <c r="M450" s="79"/>
      <c r="N450" s="79"/>
      <c r="O450" s="79"/>
      <c r="P450" s="79"/>
    </row>
    <row r="451" spans="1:17" ht="13.5" thickBot="1" x14ac:dyDescent="0.25">
      <c r="A451" s="177"/>
      <c r="B451" s="33"/>
      <c r="C451" s="33"/>
      <c r="D451" s="33"/>
      <c r="E451" s="33"/>
      <c r="F451" s="79"/>
      <c r="G451" s="79"/>
      <c r="H451" s="79"/>
      <c r="I451" s="79"/>
      <c r="J451" s="79"/>
      <c r="K451" s="79"/>
      <c r="L451" s="79"/>
      <c r="M451" s="79"/>
      <c r="N451" s="79"/>
      <c r="O451" s="79"/>
      <c r="P451" s="79"/>
    </row>
    <row r="452" spans="1:17" ht="29.25" customHeight="1" x14ac:dyDescent="0.25">
      <c r="A452" s="5">
        <v>10</v>
      </c>
      <c r="B452" s="195" t="s">
        <v>632</v>
      </c>
      <c r="C452" s="196"/>
      <c r="D452" s="197"/>
      <c r="E452" s="9"/>
      <c r="F452" s="198" t="str">
        <f>F$2</f>
        <v>ACIDIFICADORES, PRECURSORES DE OZONO Y GASES DE EFECTO INVERNADERO</v>
      </c>
      <c r="G452" s="199"/>
      <c r="H452" s="199"/>
      <c r="I452" s="199"/>
      <c r="J452" s="199"/>
      <c r="K452" s="199"/>
      <c r="L452" s="199"/>
      <c r="M452" s="199"/>
      <c r="N452" s="199"/>
      <c r="O452" s="199"/>
      <c r="P452" s="200"/>
    </row>
    <row r="453" spans="1:17" ht="15.75" thickBot="1" x14ac:dyDescent="0.3">
      <c r="A453" s="174"/>
      <c r="B453" s="9"/>
      <c r="C453" s="9"/>
      <c r="D453" s="9"/>
      <c r="E453" s="9"/>
      <c r="F453" s="11" t="str">
        <f t="shared" ref="F453:P453" si="62">F$3</f>
        <v>SOx (t)</v>
      </c>
      <c r="G453" s="12" t="str">
        <f t="shared" si="62"/>
        <v>NOx (t)</v>
      </c>
      <c r="H453" s="12" t="str">
        <f t="shared" si="62"/>
        <v>COVNM (t)</v>
      </c>
      <c r="I453" s="12" t="str">
        <f t="shared" si="62"/>
        <v>CH4 (t)</v>
      </c>
      <c r="J453" s="12" t="str">
        <f t="shared" si="62"/>
        <v>CO (t)</v>
      </c>
      <c r="K453" s="12" t="str">
        <f t="shared" si="62"/>
        <v>CO2 (kt)</v>
      </c>
      <c r="L453" s="12" t="str">
        <f t="shared" si="62"/>
        <v>N2O (t)</v>
      </c>
      <c r="M453" s="12" t="str">
        <f t="shared" si="62"/>
        <v>NH3 (t)</v>
      </c>
      <c r="N453" s="12" t="str">
        <f t="shared" si="62"/>
        <v>SF6 (t CO2eq)</v>
      </c>
      <c r="O453" s="12" t="str">
        <f t="shared" si="62"/>
        <v>HFC (t CO2eq)</v>
      </c>
      <c r="P453" s="13" t="str">
        <f t="shared" si="62"/>
        <v>PFC (t CO2eq)</v>
      </c>
    </row>
    <row r="454" spans="1:17" ht="15.75" x14ac:dyDescent="0.25">
      <c r="A454" s="61" t="s">
        <v>633</v>
      </c>
      <c r="B454" s="14"/>
      <c r="C454" s="15" t="s">
        <v>634</v>
      </c>
      <c r="D454" s="14"/>
      <c r="E454" s="33"/>
      <c r="F454" s="16">
        <f t="shared" ref="F454:P454" si="63">SUM(F455:F460)</f>
        <v>0</v>
      </c>
      <c r="G454" s="17">
        <f t="shared" si="63"/>
        <v>71924.294597000029</v>
      </c>
      <c r="H454" s="17">
        <f t="shared" si="63"/>
        <v>37863.161520000001</v>
      </c>
      <c r="I454" s="17">
        <f t="shared" si="63"/>
        <v>17627.454659000003</v>
      </c>
      <c r="J454" s="17">
        <f t="shared" si="63"/>
        <v>0</v>
      </c>
      <c r="K454" s="17">
        <f t="shared" si="63"/>
        <v>504.26024899999999</v>
      </c>
      <c r="L454" s="17">
        <f t="shared" si="63"/>
        <v>20138.236913000001</v>
      </c>
      <c r="M454" s="17">
        <f t="shared" si="63"/>
        <v>256161.65457500005</v>
      </c>
      <c r="N454" s="17">
        <f t="shared" si="63"/>
        <v>0</v>
      </c>
      <c r="O454" s="18">
        <f t="shared" si="63"/>
        <v>0</v>
      </c>
      <c r="P454" s="19">
        <f t="shared" si="63"/>
        <v>0</v>
      </c>
    </row>
    <row r="455" spans="1:17" ht="15.75" x14ac:dyDescent="0.25">
      <c r="A455" s="61" t="s">
        <v>635</v>
      </c>
      <c r="B455" s="14"/>
      <c r="C455" s="14"/>
      <c r="D455" s="14" t="s">
        <v>636</v>
      </c>
      <c r="E455" s="33"/>
      <c r="F455" s="22"/>
      <c r="G455" s="23">
        <v>11961.504063000002</v>
      </c>
      <c r="H455" s="23"/>
      <c r="I455" s="23"/>
      <c r="J455" s="23"/>
      <c r="K455" s="23">
        <v>147.60816699999998</v>
      </c>
      <c r="L455" s="23">
        <v>7742.2842639999981</v>
      </c>
      <c r="M455" s="23">
        <v>23588.785346000004</v>
      </c>
      <c r="N455" s="23"/>
      <c r="O455" s="23"/>
      <c r="P455" s="24"/>
    </row>
    <row r="456" spans="1:17" ht="15.75" x14ac:dyDescent="0.25">
      <c r="A456" s="61" t="s">
        <v>637</v>
      </c>
      <c r="B456" s="14"/>
      <c r="C456" s="14"/>
      <c r="D456" s="14" t="s">
        <v>638</v>
      </c>
      <c r="E456" s="33"/>
      <c r="F456" s="22"/>
      <c r="G456" s="23">
        <v>41629.908332000021</v>
      </c>
      <c r="H456" s="23">
        <v>28220.944016999998</v>
      </c>
      <c r="I456" s="23"/>
      <c r="J456" s="23"/>
      <c r="K456" s="23">
        <v>283.47707100000002</v>
      </c>
      <c r="L456" s="23">
        <v>8956.4323850000019</v>
      </c>
      <c r="M456" s="23">
        <v>188700.96526400006</v>
      </c>
      <c r="N456" s="23"/>
      <c r="O456" s="23"/>
      <c r="P456" s="24"/>
    </row>
    <row r="457" spans="1:17" ht="15.75" x14ac:dyDescent="0.25">
      <c r="A457" s="61" t="s">
        <v>639</v>
      </c>
      <c r="B457" s="14"/>
      <c r="C457" s="14"/>
      <c r="D457" s="14" t="s">
        <v>640</v>
      </c>
      <c r="E457" s="33"/>
      <c r="F457" s="22"/>
      <c r="G457" s="23">
        <v>791.74591600000008</v>
      </c>
      <c r="H457" s="23"/>
      <c r="I457" s="23">
        <v>17627.454659000003</v>
      </c>
      <c r="J457" s="23"/>
      <c r="K457" s="23">
        <v>10.279148000000001</v>
      </c>
      <c r="L457" s="23">
        <v>124.47343500000001</v>
      </c>
      <c r="M457" s="23">
        <v>1301.1643670000001</v>
      </c>
      <c r="N457" s="23"/>
      <c r="O457" s="23"/>
      <c r="P457" s="24"/>
    </row>
    <row r="458" spans="1:17" ht="15.75" x14ac:dyDescent="0.25">
      <c r="A458" s="61" t="s">
        <v>641</v>
      </c>
      <c r="B458" s="14"/>
      <c r="C458" s="14"/>
      <c r="D458" s="14" t="s">
        <v>642</v>
      </c>
      <c r="E458" s="33"/>
      <c r="F458" s="22"/>
      <c r="G458" s="23">
        <v>2740.9881640000003</v>
      </c>
      <c r="H458" s="23"/>
      <c r="I458" s="23"/>
      <c r="J458" s="23"/>
      <c r="K458" s="23">
        <v>32.773370000000007</v>
      </c>
      <c r="L458" s="23">
        <v>620.35723600000006</v>
      </c>
      <c r="M458" s="23">
        <v>4919.3953460000002</v>
      </c>
      <c r="N458" s="23"/>
      <c r="O458" s="23"/>
      <c r="P458" s="24"/>
    </row>
    <row r="459" spans="1:17" ht="15.75" x14ac:dyDescent="0.25">
      <c r="A459" s="61" t="s">
        <v>643</v>
      </c>
      <c r="B459" s="14"/>
      <c r="C459" s="14"/>
      <c r="D459" s="14" t="s">
        <v>644</v>
      </c>
      <c r="E459" s="33"/>
      <c r="F459" s="22"/>
      <c r="G459" s="23">
        <v>14800.148121999999</v>
      </c>
      <c r="H459" s="23">
        <v>9642.2175030000035</v>
      </c>
      <c r="I459" s="23"/>
      <c r="J459" s="23"/>
      <c r="K459" s="23">
        <v>30.122492999999988</v>
      </c>
      <c r="L459" s="23">
        <v>2694.6895930000005</v>
      </c>
      <c r="M459" s="23">
        <v>37651.344252000003</v>
      </c>
      <c r="N459" s="23"/>
      <c r="O459" s="23"/>
      <c r="P459" s="24"/>
    </row>
    <row r="460" spans="1:17" ht="15.75" x14ac:dyDescent="0.25">
      <c r="A460" s="61" t="s">
        <v>645</v>
      </c>
      <c r="B460" s="14"/>
      <c r="C460" s="14"/>
      <c r="D460" s="14" t="s">
        <v>646</v>
      </c>
      <c r="E460" s="33"/>
      <c r="F460" s="22"/>
      <c r="G460" s="23"/>
      <c r="H460" s="80"/>
      <c r="I460" s="23"/>
      <c r="J460" s="23"/>
      <c r="K460" s="23"/>
      <c r="L460" s="23"/>
      <c r="M460" s="23"/>
      <c r="N460" s="23"/>
      <c r="O460" s="23"/>
      <c r="P460" s="24"/>
    </row>
    <row r="461" spans="1:17" x14ac:dyDescent="0.2">
      <c r="A461" s="175"/>
      <c r="B461" s="30"/>
      <c r="C461" s="30"/>
      <c r="D461" s="30"/>
      <c r="E461" s="30"/>
      <c r="F461" s="81"/>
      <c r="G461" s="82"/>
      <c r="H461" s="82"/>
      <c r="I461" s="82"/>
      <c r="J461" s="82"/>
      <c r="K461" s="82"/>
      <c r="L461" s="82"/>
      <c r="M461" s="82"/>
      <c r="N461" s="82"/>
      <c r="O461" s="82"/>
      <c r="P461" s="83"/>
    </row>
    <row r="462" spans="1:17" ht="15.75" x14ac:dyDescent="0.25">
      <c r="A462" s="61" t="s">
        <v>647</v>
      </c>
      <c r="B462" s="14"/>
      <c r="C462" s="15" t="s">
        <v>648</v>
      </c>
      <c r="D462" s="14"/>
      <c r="E462" s="33"/>
      <c r="F462" s="16">
        <f t="shared" ref="F462:P462" si="64">SUM(F463:F468)</f>
        <v>0</v>
      </c>
      <c r="G462" s="17">
        <f t="shared" si="64"/>
        <v>0</v>
      </c>
      <c r="H462" s="17">
        <f t="shared" si="64"/>
        <v>0</v>
      </c>
      <c r="I462" s="17">
        <f t="shared" si="64"/>
        <v>0</v>
      </c>
      <c r="J462" s="17">
        <f t="shared" si="64"/>
        <v>0</v>
      </c>
      <c r="K462" s="17">
        <f t="shared" si="64"/>
        <v>0</v>
      </c>
      <c r="L462" s="17">
        <f t="shared" si="64"/>
        <v>0</v>
      </c>
      <c r="M462" s="17">
        <f t="shared" si="64"/>
        <v>0</v>
      </c>
      <c r="N462" s="17">
        <f t="shared" si="64"/>
        <v>0</v>
      </c>
      <c r="O462" s="18">
        <f t="shared" si="64"/>
        <v>0</v>
      </c>
      <c r="P462" s="19">
        <f t="shared" si="64"/>
        <v>0</v>
      </c>
    </row>
    <row r="463" spans="1:17" ht="15.75" x14ac:dyDescent="0.25">
      <c r="A463" s="61" t="s">
        <v>649</v>
      </c>
      <c r="B463" s="14"/>
      <c r="C463" s="14"/>
      <c r="D463" s="14" t="s">
        <v>636</v>
      </c>
      <c r="E463" s="33"/>
      <c r="F463" s="22"/>
      <c r="G463" s="23"/>
      <c r="H463" s="23"/>
      <c r="I463" s="23"/>
      <c r="J463" s="23"/>
      <c r="K463" s="23"/>
      <c r="L463" s="23"/>
      <c r="M463" s="23"/>
      <c r="N463" s="23"/>
      <c r="O463" s="23"/>
      <c r="P463" s="24"/>
    </row>
    <row r="464" spans="1:17" ht="15.75" x14ac:dyDescent="0.25">
      <c r="A464" s="61" t="s">
        <v>650</v>
      </c>
      <c r="B464" s="14"/>
      <c r="C464" s="14"/>
      <c r="D464" s="14" t="s">
        <v>638</v>
      </c>
      <c r="E464" s="33"/>
      <c r="F464" s="22"/>
      <c r="G464" s="23"/>
      <c r="H464" s="23"/>
      <c r="I464" s="23"/>
      <c r="J464" s="23"/>
      <c r="K464" s="23"/>
      <c r="L464" s="23"/>
      <c r="M464" s="23"/>
      <c r="N464" s="23"/>
      <c r="O464" s="23"/>
      <c r="P464" s="24"/>
    </row>
    <row r="465" spans="1:16" ht="15.75" x14ac:dyDescent="0.25">
      <c r="A465" s="61" t="s">
        <v>651</v>
      </c>
      <c r="B465" s="14"/>
      <c r="C465" s="14"/>
      <c r="D465" s="14" t="s">
        <v>640</v>
      </c>
      <c r="E465" s="33"/>
      <c r="F465" s="22"/>
      <c r="G465" s="23"/>
      <c r="H465" s="23"/>
      <c r="I465" s="23"/>
      <c r="J465" s="23"/>
      <c r="K465" s="23"/>
      <c r="L465" s="23"/>
      <c r="M465" s="23"/>
      <c r="N465" s="23"/>
      <c r="O465" s="23"/>
      <c r="P465" s="24"/>
    </row>
    <row r="466" spans="1:16" ht="15.75" x14ac:dyDescent="0.25">
      <c r="A466" s="61" t="s">
        <v>652</v>
      </c>
      <c r="B466" s="14"/>
      <c r="C466" s="14"/>
      <c r="D466" s="14" t="s">
        <v>642</v>
      </c>
      <c r="E466" s="33"/>
      <c r="F466" s="22"/>
      <c r="G466" s="23"/>
      <c r="H466" s="23"/>
      <c r="I466" s="23"/>
      <c r="J466" s="23"/>
      <c r="K466" s="23"/>
      <c r="L466" s="23"/>
      <c r="M466" s="23"/>
      <c r="N466" s="23"/>
      <c r="O466" s="23"/>
      <c r="P466" s="24"/>
    </row>
    <row r="467" spans="1:16" ht="15.75" x14ac:dyDescent="0.25">
      <c r="A467" s="61" t="s">
        <v>653</v>
      </c>
      <c r="B467" s="14"/>
      <c r="C467" s="14"/>
      <c r="D467" s="14" t="s">
        <v>644</v>
      </c>
      <c r="E467" s="33"/>
      <c r="F467" s="22"/>
      <c r="G467" s="23"/>
      <c r="H467" s="23"/>
      <c r="I467" s="23"/>
      <c r="J467" s="23"/>
      <c r="K467" s="23"/>
      <c r="L467" s="23"/>
      <c r="M467" s="23"/>
      <c r="N467" s="23"/>
      <c r="O467" s="23"/>
      <c r="P467" s="24"/>
    </row>
    <row r="468" spans="1:16" ht="15.75" x14ac:dyDescent="0.25">
      <c r="A468" s="61" t="s">
        <v>654</v>
      </c>
      <c r="B468" s="14"/>
      <c r="C468" s="14"/>
      <c r="D468" s="14" t="s">
        <v>646</v>
      </c>
      <c r="E468" s="33"/>
      <c r="F468" s="22"/>
      <c r="G468" s="23"/>
      <c r="H468" s="80"/>
      <c r="I468" s="23"/>
      <c r="J468" s="23"/>
      <c r="K468" s="23"/>
      <c r="L468" s="23"/>
      <c r="M468" s="23"/>
      <c r="N468" s="23"/>
      <c r="O468" s="23"/>
      <c r="P468" s="24"/>
    </row>
    <row r="469" spans="1:16" ht="15.75" x14ac:dyDescent="0.25">
      <c r="A469" s="61"/>
      <c r="B469" s="14"/>
      <c r="C469" s="14"/>
      <c r="D469" s="14"/>
      <c r="E469" s="33"/>
      <c r="F469" s="22"/>
      <c r="G469" s="23"/>
      <c r="H469" s="23"/>
      <c r="I469" s="23"/>
      <c r="J469" s="23"/>
      <c r="K469" s="23"/>
      <c r="L469" s="23"/>
      <c r="M469" s="23"/>
      <c r="N469" s="23"/>
      <c r="O469" s="23"/>
      <c r="P469" s="24"/>
    </row>
    <row r="470" spans="1:16" ht="15.75" x14ac:dyDescent="0.25">
      <c r="A470" s="61" t="s">
        <v>655</v>
      </c>
      <c r="B470" s="14"/>
      <c r="C470" s="15" t="s">
        <v>656</v>
      </c>
      <c r="D470" s="14"/>
      <c r="E470" s="33"/>
      <c r="F470" s="16">
        <f t="shared" ref="F470:P470" si="65">SUM(F471:F475)</f>
        <v>114.546385</v>
      </c>
      <c r="G470" s="17">
        <f t="shared" si="65"/>
        <v>526.913366</v>
      </c>
      <c r="H470" s="17">
        <f t="shared" si="65"/>
        <v>114.546385</v>
      </c>
      <c r="I470" s="17">
        <f t="shared" si="65"/>
        <v>618.55046599999991</v>
      </c>
      <c r="J470" s="17">
        <f t="shared" si="65"/>
        <v>15280.487524999999</v>
      </c>
      <c r="K470" s="17">
        <f t="shared" si="65"/>
        <v>0</v>
      </c>
      <c r="L470" s="17">
        <f t="shared" si="65"/>
        <v>16.036497000000001</v>
      </c>
      <c r="M470" s="17">
        <f t="shared" si="65"/>
        <v>549.82264099999986</v>
      </c>
      <c r="N470" s="17">
        <f t="shared" si="65"/>
        <v>0</v>
      </c>
      <c r="O470" s="18">
        <f t="shared" si="65"/>
        <v>0</v>
      </c>
      <c r="P470" s="19">
        <f t="shared" si="65"/>
        <v>0</v>
      </c>
    </row>
    <row r="471" spans="1:16" ht="15.75" x14ac:dyDescent="0.25">
      <c r="A471" s="178" t="s">
        <v>657</v>
      </c>
      <c r="B471" s="1"/>
      <c r="C471" s="77"/>
      <c r="D471" s="1" t="s">
        <v>658</v>
      </c>
      <c r="E471" s="33"/>
      <c r="F471" s="22"/>
      <c r="G471" s="23"/>
      <c r="H471" s="23"/>
      <c r="I471" s="23"/>
      <c r="J471" s="23"/>
      <c r="K471" s="23"/>
      <c r="L471" s="23"/>
      <c r="M471" s="23"/>
      <c r="N471" s="23"/>
      <c r="O471" s="23"/>
      <c r="P471" s="24"/>
    </row>
    <row r="472" spans="1:16" ht="15.75" x14ac:dyDescent="0.25">
      <c r="A472" s="178" t="s">
        <v>659</v>
      </c>
      <c r="B472" s="1"/>
      <c r="C472" s="77"/>
      <c r="D472" s="1" t="s">
        <v>660</v>
      </c>
      <c r="E472" s="33"/>
      <c r="F472" s="22"/>
      <c r="G472" s="23"/>
      <c r="H472" s="23"/>
      <c r="I472" s="23"/>
      <c r="J472" s="23"/>
      <c r="K472" s="23"/>
      <c r="L472" s="23"/>
      <c r="M472" s="23"/>
      <c r="N472" s="23"/>
      <c r="O472" s="23"/>
      <c r="P472" s="24"/>
    </row>
    <row r="473" spans="1:16" ht="15.75" x14ac:dyDescent="0.25">
      <c r="A473" s="178" t="s">
        <v>661</v>
      </c>
      <c r="B473" s="1"/>
      <c r="C473" s="77"/>
      <c r="D473" s="1" t="s">
        <v>662</v>
      </c>
      <c r="E473" s="33"/>
      <c r="F473" s="22"/>
      <c r="G473" s="23"/>
      <c r="H473" s="23"/>
      <c r="I473" s="23"/>
      <c r="J473" s="23"/>
      <c r="K473" s="23"/>
      <c r="L473" s="23"/>
      <c r="M473" s="23"/>
      <c r="N473" s="23"/>
      <c r="O473" s="23"/>
      <c r="P473" s="24"/>
    </row>
    <row r="474" spans="1:16" ht="15.75" x14ac:dyDescent="0.25">
      <c r="A474" s="178" t="s">
        <v>663</v>
      </c>
      <c r="B474" s="1"/>
      <c r="C474" s="77"/>
      <c r="D474" s="1" t="s">
        <v>664</v>
      </c>
      <c r="E474" s="33"/>
      <c r="F474" s="22"/>
      <c r="G474" s="23"/>
      <c r="H474" s="23"/>
      <c r="I474" s="23"/>
      <c r="J474" s="23"/>
      <c r="K474" s="23"/>
      <c r="L474" s="23"/>
      <c r="M474" s="23"/>
      <c r="N474" s="23"/>
      <c r="O474" s="23"/>
      <c r="P474" s="24"/>
    </row>
    <row r="475" spans="1:16" ht="15.75" x14ac:dyDescent="0.25">
      <c r="A475" s="178" t="s">
        <v>665</v>
      </c>
      <c r="B475" s="1"/>
      <c r="C475" s="77"/>
      <c r="D475" s="1" t="s">
        <v>158</v>
      </c>
      <c r="E475" s="33"/>
      <c r="F475" s="22">
        <v>114.546385</v>
      </c>
      <c r="G475" s="23">
        <v>526.913366</v>
      </c>
      <c r="H475" s="23">
        <v>114.546385</v>
      </c>
      <c r="I475" s="23">
        <v>618.55046599999991</v>
      </c>
      <c r="J475" s="23">
        <v>15280.487524999999</v>
      </c>
      <c r="K475" s="23"/>
      <c r="L475" s="23">
        <v>16.036497000000001</v>
      </c>
      <c r="M475" s="23">
        <v>549.82264099999986</v>
      </c>
      <c r="N475" s="23"/>
      <c r="O475" s="23"/>
      <c r="P475" s="24"/>
    </row>
    <row r="476" spans="1:16" ht="15.75" x14ac:dyDescent="0.25">
      <c r="A476" s="61"/>
      <c r="B476" s="14"/>
      <c r="C476" s="14"/>
      <c r="D476" s="14"/>
      <c r="E476" s="33"/>
      <c r="F476" s="22"/>
      <c r="G476" s="23"/>
      <c r="H476" s="23"/>
      <c r="I476" s="23"/>
      <c r="J476" s="23"/>
      <c r="K476" s="23"/>
      <c r="L476" s="23"/>
      <c r="M476" s="23"/>
      <c r="N476" s="23"/>
      <c r="O476" s="23"/>
      <c r="P476" s="24"/>
    </row>
    <row r="477" spans="1:16" ht="15.75" x14ac:dyDescent="0.25">
      <c r="A477" s="61" t="s">
        <v>666</v>
      </c>
      <c r="B477" s="14"/>
      <c r="C477" s="15" t="s">
        <v>667</v>
      </c>
      <c r="D477" s="14"/>
      <c r="E477" s="33"/>
      <c r="F477" s="16">
        <f t="shared" ref="F477:P477" si="66">SUM(F478:F492)</f>
        <v>0</v>
      </c>
      <c r="G477" s="17">
        <f t="shared" si="66"/>
        <v>0</v>
      </c>
      <c r="H477" s="17">
        <f t="shared" si="66"/>
        <v>0</v>
      </c>
      <c r="I477" s="17">
        <f t="shared" si="66"/>
        <v>641201.47079699999</v>
      </c>
      <c r="J477" s="17">
        <f t="shared" si="66"/>
        <v>0</v>
      </c>
      <c r="K477" s="17">
        <f t="shared" si="66"/>
        <v>0</v>
      </c>
      <c r="L477" s="17">
        <f t="shared" si="66"/>
        <v>0</v>
      </c>
      <c r="M477" s="17">
        <f t="shared" si="66"/>
        <v>0</v>
      </c>
      <c r="N477" s="17">
        <f t="shared" si="66"/>
        <v>0</v>
      </c>
      <c r="O477" s="18">
        <f t="shared" si="66"/>
        <v>0</v>
      </c>
      <c r="P477" s="19">
        <f t="shared" si="66"/>
        <v>0</v>
      </c>
    </row>
    <row r="478" spans="1:16" ht="15.75" x14ac:dyDescent="0.25">
      <c r="A478" s="61" t="s">
        <v>668</v>
      </c>
      <c r="B478" s="14"/>
      <c r="C478" s="14"/>
      <c r="D478" s="14" t="s">
        <v>669</v>
      </c>
      <c r="E478" s="33"/>
      <c r="F478" s="22"/>
      <c r="G478" s="23"/>
      <c r="H478" s="23"/>
      <c r="I478" s="23">
        <v>99968.544065999959</v>
      </c>
      <c r="J478" s="23"/>
      <c r="K478" s="23"/>
      <c r="L478" s="23"/>
      <c r="M478" s="23"/>
      <c r="N478" s="23"/>
      <c r="O478" s="23"/>
      <c r="P478" s="24"/>
    </row>
    <row r="479" spans="1:16" ht="15.75" x14ac:dyDescent="0.25">
      <c r="A479" s="61" t="s">
        <v>670</v>
      </c>
      <c r="B479" s="14"/>
      <c r="C479" s="14"/>
      <c r="D479" s="14" t="s">
        <v>671</v>
      </c>
      <c r="E479" s="33"/>
      <c r="F479" s="22"/>
      <c r="G479" s="23"/>
      <c r="H479" s="23"/>
      <c r="I479" s="23">
        <v>308910.78640899999</v>
      </c>
      <c r="J479" s="23"/>
      <c r="K479" s="23"/>
      <c r="L479" s="23"/>
      <c r="M479" s="23"/>
      <c r="N479" s="23"/>
      <c r="O479" s="23"/>
      <c r="P479" s="24"/>
    </row>
    <row r="480" spans="1:16" ht="15.75" x14ac:dyDescent="0.25">
      <c r="A480" s="61" t="s">
        <v>672</v>
      </c>
      <c r="B480" s="14"/>
      <c r="C480" s="14"/>
      <c r="D480" s="14" t="s">
        <v>673</v>
      </c>
      <c r="E480" s="33"/>
      <c r="F480" s="22"/>
      <c r="G480" s="23"/>
      <c r="H480" s="23"/>
      <c r="I480" s="23">
        <v>170576.14556900001</v>
      </c>
      <c r="J480" s="23"/>
      <c r="K480" s="23"/>
      <c r="L480" s="23"/>
      <c r="M480" s="23"/>
      <c r="N480" s="23"/>
      <c r="O480" s="23"/>
      <c r="P480" s="24"/>
    </row>
    <row r="481" spans="1:16" ht="15.75" x14ac:dyDescent="0.25">
      <c r="A481" s="61" t="s">
        <v>674</v>
      </c>
      <c r="B481" s="14"/>
      <c r="C481" s="14"/>
      <c r="D481" s="14" t="s">
        <v>675</v>
      </c>
      <c r="E481" s="33"/>
      <c r="F481" s="22"/>
      <c r="G481" s="23"/>
      <c r="H481" s="23"/>
      <c r="I481" s="23">
        <v>16008.707101</v>
      </c>
      <c r="J481" s="23"/>
      <c r="K481" s="23"/>
      <c r="L481" s="23"/>
      <c r="M481" s="23"/>
      <c r="N481" s="23"/>
      <c r="O481" s="23"/>
      <c r="P481" s="24"/>
    </row>
    <row r="482" spans="1:16" ht="15.75" x14ac:dyDescent="0.25">
      <c r="A482" s="61" t="s">
        <v>676</v>
      </c>
      <c r="B482" s="14"/>
      <c r="C482" s="14"/>
      <c r="D482" s="14" t="s">
        <v>677</v>
      </c>
      <c r="E482" s="33"/>
      <c r="F482" s="22"/>
      <c r="G482" s="23"/>
      <c r="H482" s="23"/>
      <c r="I482" s="23">
        <v>4204.4613140000019</v>
      </c>
      <c r="J482" s="23"/>
      <c r="K482" s="23"/>
      <c r="L482" s="23"/>
      <c r="M482" s="23"/>
      <c r="N482" s="23"/>
      <c r="O482" s="23"/>
      <c r="P482" s="24"/>
    </row>
    <row r="483" spans="1:16" ht="15.75" x14ac:dyDescent="0.25">
      <c r="A483" s="61" t="s">
        <v>678</v>
      </c>
      <c r="B483" s="14"/>
      <c r="C483" s="14"/>
      <c r="D483" s="14" t="s">
        <v>679</v>
      </c>
      <c r="E483" s="33"/>
      <c r="F483" s="22"/>
      <c r="G483" s="23"/>
      <c r="H483" s="23"/>
      <c r="I483" s="23">
        <v>148.87428199999999</v>
      </c>
      <c r="J483" s="23"/>
      <c r="K483" s="23"/>
      <c r="L483" s="23"/>
      <c r="M483" s="23"/>
      <c r="N483" s="23"/>
      <c r="O483" s="23"/>
      <c r="P483" s="24"/>
    </row>
    <row r="484" spans="1:16" ht="15.75" x14ac:dyDescent="0.25">
      <c r="A484" s="61" t="s">
        <v>680</v>
      </c>
      <c r="B484" s="14"/>
      <c r="C484" s="14"/>
      <c r="D484" s="14" t="s">
        <v>681</v>
      </c>
      <c r="E484" s="33"/>
      <c r="F484" s="22"/>
      <c r="G484" s="23"/>
      <c r="H484" s="23"/>
      <c r="I484" s="23">
        <v>29156.153402999997</v>
      </c>
      <c r="J484" s="23"/>
      <c r="K484" s="23"/>
      <c r="L484" s="23"/>
      <c r="M484" s="23"/>
      <c r="N484" s="23"/>
      <c r="O484" s="23"/>
      <c r="P484" s="24"/>
    </row>
    <row r="485" spans="1:16" ht="15.75" x14ac:dyDescent="0.25">
      <c r="A485" s="61" t="s">
        <v>682</v>
      </c>
      <c r="B485" s="14"/>
      <c r="C485" s="14"/>
      <c r="D485" s="14" t="s">
        <v>683</v>
      </c>
      <c r="E485" s="33"/>
      <c r="F485" s="22"/>
      <c r="G485" s="23"/>
      <c r="H485" s="23"/>
      <c r="I485" s="23"/>
      <c r="J485" s="23"/>
      <c r="K485" s="23"/>
      <c r="L485" s="23"/>
      <c r="M485" s="23"/>
      <c r="N485" s="23"/>
      <c r="O485" s="23"/>
      <c r="P485" s="24"/>
    </row>
    <row r="486" spans="1:16" ht="15.75" x14ac:dyDescent="0.25">
      <c r="A486" s="61" t="s">
        <v>684</v>
      </c>
      <c r="B486" s="14"/>
      <c r="C486" s="14"/>
      <c r="D486" s="14" t="s">
        <v>685</v>
      </c>
      <c r="E486" s="33"/>
      <c r="F486" s="22"/>
      <c r="G486" s="23"/>
      <c r="H486" s="23"/>
      <c r="I486" s="23"/>
      <c r="J486" s="23"/>
      <c r="K486" s="23"/>
      <c r="L486" s="23"/>
      <c r="M486" s="23"/>
      <c r="N486" s="23"/>
      <c r="O486" s="23"/>
      <c r="P486" s="24"/>
    </row>
    <row r="487" spans="1:16" ht="15.75" x14ac:dyDescent="0.25">
      <c r="A487" s="61" t="s">
        <v>686</v>
      </c>
      <c r="B487" s="14"/>
      <c r="C487" s="14"/>
      <c r="D487" s="14" t="s">
        <v>687</v>
      </c>
      <c r="E487" s="33"/>
      <c r="F487" s="22"/>
      <c r="G487" s="23"/>
      <c r="H487" s="23"/>
      <c r="I487" s="23"/>
      <c r="J487" s="23"/>
      <c r="K487" s="23"/>
      <c r="L487" s="23"/>
      <c r="M487" s="23"/>
      <c r="N487" s="23"/>
      <c r="O487" s="23"/>
      <c r="P487" s="24"/>
    </row>
    <row r="488" spans="1:16" ht="15.75" x14ac:dyDescent="0.25">
      <c r="A488" s="61" t="s">
        <v>688</v>
      </c>
      <c r="B488" s="14"/>
      <c r="C488" s="14"/>
      <c r="D488" s="14" t="s">
        <v>689</v>
      </c>
      <c r="E488" s="33"/>
      <c r="F488" s="22"/>
      <c r="G488" s="23"/>
      <c r="H488" s="23"/>
      <c r="I488" s="23">
        <v>6700.948220000002</v>
      </c>
      <c r="J488" s="23"/>
      <c r="K488" s="23"/>
      <c r="L488" s="23"/>
      <c r="M488" s="23"/>
      <c r="N488" s="23"/>
      <c r="O488" s="23"/>
      <c r="P488" s="24"/>
    </row>
    <row r="489" spans="1:16" ht="15.75" x14ac:dyDescent="0.25">
      <c r="A489" s="61" t="s">
        <v>690</v>
      </c>
      <c r="B489" s="14"/>
      <c r="C489" s="14"/>
      <c r="D489" s="14" t="s">
        <v>691</v>
      </c>
      <c r="E489" s="33"/>
      <c r="F489" s="22"/>
      <c r="G489" s="23"/>
      <c r="H489" s="23"/>
      <c r="I489" s="23">
        <v>5526.8504329999987</v>
      </c>
      <c r="J489" s="23"/>
      <c r="K489" s="23"/>
      <c r="L489" s="23"/>
      <c r="M489" s="23"/>
      <c r="N489" s="23"/>
      <c r="O489" s="23"/>
      <c r="P489" s="24"/>
    </row>
    <row r="490" spans="1:16" ht="15.75" x14ac:dyDescent="0.25">
      <c r="A490" s="61" t="s">
        <v>692</v>
      </c>
      <c r="B490" s="14"/>
      <c r="C490" s="14"/>
      <c r="D490" s="14" t="s">
        <v>693</v>
      </c>
      <c r="E490" s="33"/>
      <c r="F490" s="22"/>
      <c r="G490" s="23"/>
      <c r="H490" s="23"/>
      <c r="I490" s="23"/>
      <c r="J490" s="23"/>
      <c r="K490" s="23"/>
      <c r="L490" s="23"/>
      <c r="M490" s="23"/>
      <c r="N490" s="23"/>
      <c r="O490" s="23"/>
      <c r="P490" s="24"/>
    </row>
    <row r="491" spans="1:16" ht="15.75" x14ac:dyDescent="0.25">
      <c r="A491" s="61" t="s">
        <v>694</v>
      </c>
      <c r="B491" s="14"/>
      <c r="C491" s="14"/>
      <c r="D491" s="14" t="s">
        <v>695</v>
      </c>
      <c r="E491" s="33"/>
      <c r="F491" s="22"/>
      <c r="G491" s="23"/>
      <c r="H491" s="23"/>
      <c r="I491" s="23"/>
      <c r="J491" s="23"/>
      <c r="K491" s="23"/>
      <c r="L491" s="23"/>
      <c r="M491" s="23"/>
      <c r="N491" s="23"/>
      <c r="O491" s="23"/>
      <c r="P491" s="24"/>
    </row>
    <row r="492" spans="1:16" ht="16.5" thickBot="1" x14ac:dyDescent="0.3">
      <c r="A492" s="61" t="s">
        <v>696</v>
      </c>
      <c r="B492" s="14"/>
      <c r="C492" s="14"/>
      <c r="D492" s="14" t="s">
        <v>158</v>
      </c>
      <c r="E492" s="33"/>
      <c r="F492" s="22"/>
      <c r="G492" s="23"/>
      <c r="H492" s="23"/>
      <c r="I492" s="23"/>
      <c r="J492" s="23"/>
      <c r="K492" s="23"/>
      <c r="L492" s="23"/>
      <c r="M492" s="23"/>
      <c r="N492" s="23"/>
      <c r="O492" s="23"/>
      <c r="P492" s="24"/>
    </row>
    <row r="493" spans="1:16" ht="15.75" x14ac:dyDescent="0.25">
      <c r="A493" s="61"/>
      <c r="B493" s="14"/>
      <c r="C493" s="14"/>
      <c r="D493" s="14"/>
      <c r="E493" s="33"/>
      <c r="F493" s="68"/>
      <c r="G493" s="68"/>
      <c r="H493" s="68"/>
      <c r="I493" s="68"/>
      <c r="J493" s="68"/>
      <c r="K493" s="68"/>
      <c r="L493" s="68"/>
      <c r="M493" s="68"/>
      <c r="N493" s="68"/>
      <c r="O493" s="68"/>
      <c r="P493" s="68"/>
    </row>
    <row r="494" spans="1:16" ht="16.5" thickBot="1" x14ac:dyDescent="0.3">
      <c r="A494" s="61"/>
      <c r="B494" s="14"/>
      <c r="C494" s="14"/>
      <c r="D494" s="14"/>
      <c r="E494" s="33"/>
      <c r="F494" s="69"/>
      <c r="G494" s="69"/>
      <c r="H494" s="69"/>
      <c r="I494" s="69"/>
      <c r="J494" s="69"/>
      <c r="K494" s="69"/>
      <c r="L494" s="69"/>
      <c r="M494" s="69"/>
      <c r="N494" s="69"/>
      <c r="O494" s="69"/>
      <c r="P494" s="69"/>
    </row>
    <row r="495" spans="1:16" ht="29.25" customHeight="1" x14ac:dyDescent="0.25">
      <c r="A495" s="5">
        <v>10</v>
      </c>
      <c r="B495" s="195" t="s">
        <v>632</v>
      </c>
      <c r="C495" s="196"/>
      <c r="D495" s="197"/>
      <c r="E495" s="9"/>
      <c r="F495" s="198" t="str">
        <f>F$2</f>
        <v>ACIDIFICADORES, PRECURSORES DE OZONO Y GASES DE EFECTO INVERNADERO</v>
      </c>
      <c r="G495" s="199"/>
      <c r="H495" s="199"/>
      <c r="I495" s="199"/>
      <c r="J495" s="199"/>
      <c r="K495" s="199"/>
      <c r="L495" s="199"/>
      <c r="M495" s="199"/>
      <c r="N495" s="199"/>
      <c r="O495" s="199"/>
      <c r="P495" s="200"/>
    </row>
    <row r="496" spans="1:16" ht="15.75" thickBot="1" x14ac:dyDescent="0.3">
      <c r="A496" s="174"/>
      <c r="B496" s="9"/>
      <c r="C496" s="9"/>
      <c r="D496" s="9"/>
      <c r="E496" s="9"/>
      <c r="F496" s="11" t="str">
        <f t="shared" ref="F496:P496" si="67">F$3</f>
        <v>SOx (t)</v>
      </c>
      <c r="G496" s="12" t="str">
        <f t="shared" si="67"/>
        <v>NOx (t)</v>
      </c>
      <c r="H496" s="12" t="str">
        <f t="shared" si="67"/>
        <v>COVNM (t)</v>
      </c>
      <c r="I496" s="12" t="str">
        <f t="shared" si="67"/>
        <v>CH4 (t)</v>
      </c>
      <c r="J496" s="12" t="str">
        <f t="shared" si="67"/>
        <v>CO (t)</v>
      </c>
      <c r="K496" s="12" t="str">
        <f t="shared" si="67"/>
        <v>CO2 (kt)</v>
      </c>
      <c r="L496" s="12" t="str">
        <f t="shared" si="67"/>
        <v>N2O (t)</v>
      </c>
      <c r="M496" s="12" t="str">
        <f t="shared" si="67"/>
        <v>NH3 (t)</v>
      </c>
      <c r="N496" s="12" t="str">
        <f t="shared" si="67"/>
        <v>SF6 (t CO2eq)</v>
      </c>
      <c r="O496" s="12" t="str">
        <f t="shared" si="67"/>
        <v>HFC (t CO2eq)</v>
      </c>
      <c r="P496" s="13" t="str">
        <f t="shared" si="67"/>
        <v>PFC (t CO2eq)</v>
      </c>
    </row>
    <row r="497" spans="1:16" ht="15.75" x14ac:dyDescent="0.25">
      <c r="A497" s="61" t="s">
        <v>697</v>
      </c>
      <c r="B497" s="14"/>
      <c r="C497" s="15" t="s">
        <v>698</v>
      </c>
      <c r="D497" s="14"/>
      <c r="E497" s="33"/>
      <c r="F497" s="16">
        <f t="shared" ref="F497:P497" si="68">SUM(F498:F512)</f>
        <v>0</v>
      </c>
      <c r="G497" s="17">
        <f t="shared" si="68"/>
        <v>0</v>
      </c>
      <c r="H497" s="17">
        <f t="shared" si="68"/>
        <v>0</v>
      </c>
      <c r="I497" s="17">
        <f t="shared" si="68"/>
        <v>299419.02439999994</v>
      </c>
      <c r="J497" s="17">
        <f t="shared" si="68"/>
        <v>0</v>
      </c>
      <c r="K497" s="17">
        <f t="shared" si="68"/>
        <v>0</v>
      </c>
      <c r="L497" s="17">
        <f t="shared" si="68"/>
        <v>0</v>
      </c>
      <c r="M497" s="17">
        <f t="shared" si="68"/>
        <v>0</v>
      </c>
      <c r="N497" s="17">
        <f t="shared" si="68"/>
        <v>0</v>
      </c>
      <c r="O497" s="18">
        <f t="shared" si="68"/>
        <v>0</v>
      </c>
      <c r="P497" s="19">
        <f t="shared" si="68"/>
        <v>0</v>
      </c>
    </row>
    <row r="498" spans="1:16" ht="15.75" x14ac:dyDescent="0.25">
      <c r="A498" s="61" t="s">
        <v>699</v>
      </c>
      <c r="B498" s="14"/>
      <c r="C498" s="14"/>
      <c r="D498" s="14" t="s">
        <v>669</v>
      </c>
      <c r="E498" s="33"/>
      <c r="F498" s="22"/>
      <c r="G498" s="23"/>
      <c r="H498" s="23"/>
      <c r="I498" s="23">
        <v>36532.455568999991</v>
      </c>
      <c r="J498" s="23"/>
      <c r="K498" s="23"/>
      <c r="L498" s="23"/>
      <c r="M498" s="23"/>
      <c r="N498" s="23"/>
      <c r="O498" s="23"/>
      <c r="P498" s="24"/>
    </row>
    <row r="499" spans="1:16" ht="15.75" x14ac:dyDescent="0.25">
      <c r="A499" s="61" t="s">
        <v>700</v>
      </c>
      <c r="B499" s="14"/>
      <c r="C499" s="14"/>
      <c r="D499" s="14" t="s">
        <v>671</v>
      </c>
      <c r="E499" s="33"/>
      <c r="F499" s="22"/>
      <c r="G499" s="23"/>
      <c r="H499" s="23"/>
      <c r="I499" s="23">
        <v>17500.242016000007</v>
      </c>
      <c r="J499" s="23"/>
      <c r="K499" s="23"/>
      <c r="L499" s="23"/>
      <c r="M499" s="23"/>
      <c r="N499" s="23"/>
      <c r="O499" s="23"/>
      <c r="P499" s="24"/>
    </row>
    <row r="500" spans="1:16" ht="15.75" x14ac:dyDescent="0.25">
      <c r="A500" s="61" t="s">
        <v>701</v>
      </c>
      <c r="B500" s="14"/>
      <c r="C500" s="14"/>
      <c r="D500" s="14" t="s">
        <v>702</v>
      </c>
      <c r="E500" s="33"/>
      <c r="F500" s="22"/>
      <c r="G500" s="23"/>
      <c r="H500" s="23"/>
      <c r="I500" s="23">
        <v>177663.78876900001</v>
      </c>
      <c r="J500" s="23"/>
      <c r="K500" s="23"/>
      <c r="L500" s="23"/>
      <c r="M500" s="23"/>
      <c r="N500" s="23"/>
      <c r="O500" s="23"/>
      <c r="P500" s="24"/>
    </row>
    <row r="501" spans="1:16" ht="15.75" x14ac:dyDescent="0.25">
      <c r="A501" s="61" t="s">
        <v>703</v>
      </c>
      <c r="B501" s="14"/>
      <c r="C501" s="14"/>
      <c r="D501" s="14" t="s">
        <v>691</v>
      </c>
      <c r="E501" s="33"/>
      <c r="F501" s="22"/>
      <c r="G501" s="23"/>
      <c r="H501" s="23"/>
      <c r="I501" s="23">
        <v>42760.279997000005</v>
      </c>
      <c r="J501" s="23"/>
      <c r="K501" s="23"/>
      <c r="L501" s="23"/>
      <c r="M501" s="23"/>
      <c r="N501" s="23"/>
      <c r="O501" s="23"/>
      <c r="P501" s="24"/>
    </row>
    <row r="502" spans="1:16" ht="15.75" x14ac:dyDescent="0.25">
      <c r="A502" s="61" t="s">
        <v>704</v>
      </c>
      <c r="B502" s="14"/>
      <c r="C502" s="14"/>
      <c r="D502" s="14" t="s">
        <v>673</v>
      </c>
      <c r="E502" s="33"/>
      <c r="F502" s="22"/>
      <c r="G502" s="23"/>
      <c r="H502" s="23"/>
      <c r="I502" s="23">
        <v>11936.121081999994</v>
      </c>
      <c r="J502" s="23"/>
      <c r="K502" s="23"/>
      <c r="L502" s="23"/>
      <c r="M502" s="23"/>
      <c r="N502" s="23"/>
      <c r="O502" s="23"/>
      <c r="P502" s="24"/>
    </row>
    <row r="503" spans="1:16" ht="15.75" x14ac:dyDescent="0.25">
      <c r="A503" s="61" t="s">
        <v>705</v>
      </c>
      <c r="B503" s="14"/>
      <c r="C503" s="14"/>
      <c r="D503" s="14" t="s">
        <v>677</v>
      </c>
      <c r="E503" s="33"/>
      <c r="F503" s="22"/>
      <c r="G503" s="23"/>
      <c r="H503" s="23"/>
      <c r="I503" s="23">
        <v>1008.529781</v>
      </c>
      <c r="J503" s="23"/>
      <c r="K503" s="23"/>
      <c r="L503" s="23"/>
      <c r="M503" s="23"/>
      <c r="N503" s="23"/>
      <c r="O503" s="23"/>
      <c r="P503" s="24"/>
    </row>
    <row r="504" spans="1:16" ht="15.75" x14ac:dyDescent="0.25">
      <c r="A504" s="61" t="s">
        <v>706</v>
      </c>
      <c r="B504" s="14"/>
      <c r="C504" s="14"/>
      <c r="D504" s="14" t="s">
        <v>683</v>
      </c>
      <c r="E504" s="33"/>
      <c r="F504" s="22"/>
      <c r="G504" s="23"/>
      <c r="H504" s="23"/>
      <c r="I504" s="23">
        <v>1313.4386959999997</v>
      </c>
      <c r="J504" s="23"/>
      <c r="K504" s="23"/>
      <c r="L504" s="23"/>
      <c r="M504" s="23"/>
      <c r="N504" s="23"/>
      <c r="O504" s="23"/>
      <c r="P504" s="24"/>
    </row>
    <row r="505" spans="1:16" ht="15.75" x14ac:dyDescent="0.25">
      <c r="A505" s="61" t="s">
        <v>707</v>
      </c>
      <c r="B505" s="14"/>
      <c r="C505" s="14"/>
      <c r="D505" s="14" t="s">
        <v>685</v>
      </c>
      <c r="E505" s="33"/>
      <c r="F505" s="22"/>
      <c r="G505" s="23"/>
      <c r="H505" s="23"/>
      <c r="I505" s="23">
        <v>1889.3634239999997</v>
      </c>
      <c r="J505" s="23"/>
      <c r="K505" s="23"/>
      <c r="L505" s="23"/>
      <c r="M505" s="23"/>
      <c r="N505" s="23"/>
      <c r="O505" s="23"/>
      <c r="P505" s="24"/>
    </row>
    <row r="506" spans="1:16" ht="15.75" x14ac:dyDescent="0.25">
      <c r="A506" s="61" t="s">
        <v>708</v>
      </c>
      <c r="B506" s="14"/>
      <c r="C506" s="14"/>
      <c r="D506" s="14" t="s">
        <v>687</v>
      </c>
      <c r="E506" s="33"/>
      <c r="F506" s="22"/>
      <c r="G506" s="23"/>
      <c r="H506" s="23"/>
      <c r="I506" s="23">
        <v>1045.4092929999999</v>
      </c>
      <c r="J506" s="23"/>
      <c r="K506" s="23"/>
      <c r="L506" s="23"/>
      <c r="M506" s="23"/>
      <c r="N506" s="23"/>
      <c r="O506" s="23"/>
      <c r="P506" s="24"/>
    </row>
    <row r="507" spans="1:16" ht="15.75" x14ac:dyDescent="0.25">
      <c r="A507" s="61" t="s">
        <v>709</v>
      </c>
      <c r="B507" s="14"/>
      <c r="C507" s="14"/>
      <c r="D507" s="14" t="s">
        <v>689</v>
      </c>
      <c r="E507" s="33"/>
      <c r="F507" s="22"/>
      <c r="G507" s="23"/>
      <c r="H507" s="23"/>
      <c r="I507" s="23">
        <v>2945.5542740000005</v>
      </c>
      <c r="J507" s="23"/>
      <c r="K507" s="23"/>
      <c r="L507" s="23"/>
      <c r="M507" s="23"/>
      <c r="N507" s="23"/>
      <c r="O507" s="23"/>
      <c r="P507" s="24"/>
    </row>
    <row r="508" spans="1:16" ht="15.75" x14ac:dyDescent="0.25">
      <c r="A508" s="61" t="s">
        <v>710</v>
      </c>
      <c r="B508" s="14"/>
      <c r="C508" s="14"/>
      <c r="D508" s="14" t="s">
        <v>681</v>
      </c>
      <c r="E508" s="33"/>
      <c r="F508" s="22"/>
      <c r="G508" s="23"/>
      <c r="H508" s="23"/>
      <c r="I508" s="23">
        <v>4762.154763999999</v>
      </c>
      <c r="J508" s="23"/>
      <c r="K508" s="23"/>
      <c r="L508" s="23"/>
      <c r="M508" s="23"/>
      <c r="N508" s="23"/>
      <c r="O508" s="23"/>
      <c r="P508" s="24"/>
    </row>
    <row r="509" spans="1:16" ht="15.75" x14ac:dyDescent="0.25">
      <c r="A509" s="61" t="s">
        <v>711</v>
      </c>
      <c r="B509" s="14"/>
      <c r="C509" s="14"/>
      <c r="D509" s="14" t="s">
        <v>679</v>
      </c>
      <c r="E509" s="33"/>
      <c r="F509" s="22"/>
      <c r="G509" s="23"/>
      <c r="H509" s="23"/>
      <c r="I509" s="23">
        <v>61.686735000000013</v>
      </c>
      <c r="J509" s="23"/>
      <c r="K509" s="23"/>
      <c r="L509" s="23"/>
      <c r="M509" s="23"/>
      <c r="N509" s="23"/>
      <c r="O509" s="23"/>
      <c r="P509" s="24"/>
    </row>
    <row r="510" spans="1:16" ht="15.75" x14ac:dyDescent="0.25">
      <c r="A510" s="61" t="s">
        <v>712</v>
      </c>
      <c r="B510" s="14"/>
      <c r="C510" s="14"/>
      <c r="D510" s="14" t="s">
        <v>693</v>
      </c>
      <c r="E510" s="33"/>
      <c r="F510" s="22"/>
      <c r="G510" s="23"/>
      <c r="H510" s="23"/>
      <c r="I510" s="23"/>
      <c r="J510" s="23"/>
      <c r="K510" s="23"/>
      <c r="L510" s="23"/>
      <c r="M510" s="23"/>
      <c r="N510" s="23"/>
      <c r="O510" s="23"/>
      <c r="P510" s="24"/>
    </row>
    <row r="511" spans="1:16" ht="15.75" x14ac:dyDescent="0.25">
      <c r="A511" s="61" t="s">
        <v>713</v>
      </c>
      <c r="B511" s="14"/>
      <c r="C511" s="14"/>
      <c r="D511" s="14" t="s">
        <v>695</v>
      </c>
      <c r="E511" s="33"/>
      <c r="F511" s="22"/>
      <c r="G511" s="23"/>
      <c r="H511" s="23"/>
      <c r="I511" s="23"/>
      <c r="J511" s="23"/>
      <c r="K511" s="23"/>
      <c r="L511" s="23"/>
      <c r="M511" s="23"/>
      <c r="N511" s="23"/>
      <c r="O511" s="23"/>
      <c r="P511" s="24"/>
    </row>
    <row r="512" spans="1:16" ht="15.75" x14ac:dyDescent="0.25">
      <c r="A512" s="61" t="s">
        <v>714</v>
      </c>
      <c r="B512" s="14"/>
      <c r="C512" s="14"/>
      <c r="D512" s="14" t="s">
        <v>158</v>
      </c>
      <c r="E512" s="33"/>
      <c r="F512" s="22"/>
      <c r="G512" s="23"/>
      <c r="H512" s="23"/>
      <c r="I512" s="23"/>
      <c r="J512" s="23"/>
      <c r="K512" s="23"/>
      <c r="L512" s="23"/>
      <c r="M512" s="23"/>
      <c r="N512" s="23"/>
      <c r="O512" s="23"/>
      <c r="P512" s="24"/>
    </row>
    <row r="513" spans="1:17" ht="15" x14ac:dyDescent="0.25">
      <c r="A513" s="177"/>
      <c r="B513" s="33"/>
      <c r="C513" s="33"/>
      <c r="D513" s="33"/>
      <c r="E513" s="33"/>
      <c r="F513" s="22"/>
      <c r="G513" s="23"/>
      <c r="H513" s="23"/>
      <c r="I513" s="23"/>
      <c r="J513" s="23"/>
      <c r="K513" s="23"/>
      <c r="L513" s="23"/>
      <c r="M513" s="23"/>
      <c r="N513" s="23"/>
      <c r="O513" s="23"/>
      <c r="P513" s="24"/>
    </row>
    <row r="514" spans="1:17" ht="15.75" x14ac:dyDescent="0.25">
      <c r="A514" s="61" t="s">
        <v>715</v>
      </c>
      <c r="B514" s="14"/>
      <c r="C514" s="15" t="s">
        <v>716</v>
      </c>
      <c r="D514" s="14"/>
      <c r="E514" s="33"/>
      <c r="F514" s="16">
        <f t="shared" ref="F514:P514" si="69">SUM(F515:F518)</f>
        <v>0</v>
      </c>
      <c r="G514" s="17">
        <f t="shared" si="69"/>
        <v>0</v>
      </c>
      <c r="H514" s="17">
        <f t="shared" si="69"/>
        <v>0</v>
      </c>
      <c r="I514" s="17">
        <f t="shared" si="69"/>
        <v>0</v>
      </c>
      <c r="J514" s="17">
        <f t="shared" si="69"/>
        <v>0</v>
      </c>
      <c r="K514" s="17">
        <f t="shared" si="69"/>
        <v>78.39172099999999</v>
      </c>
      <c r="L514" s="17">
        <f t="shared" si="69"/>
        <v>0</v>
      </c>
      <c r="M514" s="17">
        <f t="shared" si="69"/>
        <v>0</v>
      </c>
      <c r="N514" s="17">
        <f t="shared" si="69"/>
        <v>0</v>
      </c>
      <c r="O514" s="18">
        <f t="shared" si="69"/>
        <v>0</v>
      </c>
      <c r="P514" s="19">
        <f t="shared" si="69"/>
        <v>0</v>
      </c>
    </row>
    <row r="515" spans="1:17" ht="15.75" x14ac:dyDescent="0.25">
      <c r="A515" s="61" t="s">
        <v>717</v>
      </c>
      <c r="B515" s="14"/>
      <c r="C515" s="15"/>
      <c r="D515" s="14" t="s">
        <v>572</v>
      </c>
      <c r="E515" s="33"/>
      <c r="F515" s="22"/>
      <c r="G515" s="23"/>
      <c r="H515" s="23"/>
      <c r="I515" s="23"/>
      <c r="J515" s="23"/>
      <c r="K515" s="23">
        <v>78.39172099999999</v>
      </c>
      <c r="L515" s="23"/>
      <c r="M515" s="23"/>
      <c r="N515" s="23"/>
      <c r="O515" s="23"/>
      <c r="P515" s="24"/>
    </row>
    <row r="516" spans="1:17" ht="15.75" x14ac:dyDescent="0.25">
      <c r="A516" s="61" t="s">
        <v>718</v>
      </c>
      <c r="B516" s="14"/>
      <c r="C516" s="15"/>
      <c r="D516" s="14" t="s">
        <v>574</v>
      </c>
      <c r="E516" s="33"/>
      <c r="F516" s="22"/>
      <c r="G516" s="23"/>
      <c r="H516" s="23"/>
      <c r="I516" s="23"/>
      <c r="J516" s="23"/>
      <c r="K516" s="23"/>
      <c r="L516" s="23"/>
      <c r="M516" s="23"/>
      <c r="N516" s="23"/>
      <c r="O516" s="23"/>
      <c r="P516" s="24"/>
    </row>
    <row r="517" spans="1:17" ht="15.75" x14ac:dyDescent="0.25">
      <c r="A517" s="61" t="s">
        <v>719</v>
      </c>
      <c r="B517" s="14"/>
      <c r="C517" s="15"/>
      <c r="D517" s="14" t="s">
        <v>642</v>
      </c>
      <c r="E517" s="33"/>
      <c r="F517" s="22"/>
      <c r="G517" s="23"/>
      <c r="H517" s="23"/>
      <c r="I517" s="23"/>
      <c r="J517" s="23"/>
      <c r="K517" s="23"/>
      <c r="L517" s="23"/>
      <c r="M517" s="23"/>
      <c r="N517" s="23"/>
      <c r="O517" s="23"/>
      <c r="P517" s="24"/>
    </row>
    <row r="518" spans="1:17" ht="15.75" x14ac:dyDescent="0.25">
      <c r="A518" s="61" t="s">
        <v>720</v>
      </c>
      <c r="B518" s="14"/>
      <c r="C518" s="15"/>
      <c r="D518" s="14" t="s">
        <v>721</v>
      </c>
      <c r="E518" s="33"/>
      <c r="F518" s="22"/>
      <c r="G518" s="23"/>
      <c r="H518" s="23"/>
      <c r="I518" s="23"/>
      <c r="J518" s="23"/>
      <c r="K518" s="23"/>
      <c r="L518" s="23"/>
      <c r="M518" s="23"/>
      <c r="N518" s="23"/>
      <c r="O518" s="23"/>
      <c r="P518" s="24"/>
    </row>
    <row r="519" spans="1:17" ht="15.75" x14ac:dyDescent="0.25">
      <c r="A519" s="61"/>
      <c r="B519" s="14"/>
      <c r="C519" s="15"/>
      <c r="D519" s="14"/>
      <c r="E519" s="33"/>
      <c r="F519" s="22"/>
      <c r="G519" s="23"/>
      <c r="H519" s="23"/>
      <c r="I519" s="23"/>
      <c r="J519" s="23"/>
      <c r="K519" s="23"/>
      <c r="L519" s="23"/>
      <c r="M519" s="23"/>
      <c r="N519" s="23"/>
      <c r="O519" s="23"/>
      <c r="P519" s="24"/>
    </row>
    <row r="520" spans="1:17" ht="15.75" x14ac:dyDescent="0.25">
      <c r="A520" s="61" t="s">
        <v>722</v>
      </c>
      <c r="B520" s="14"/>
      <c r="C520" s="15" t="s">
        <v>723</v>
      </c>
      <c r="D520" s="14"/>
      <c r="E520" s="33"/>
      <c r="F520" s="16">
        <f t="shared" ref="F520:P520" si="70">SUM(F521:F524)</f>
        <v>0</v>
      </c>
      <c r="G520" s="17">
        <f t="shared" si="70"/>
        <v>7641.4602309999982</v>
      </c>
      <c r="H520" s="17">
        <f t="shared" si="70"/>
        <v>67862.172060000012</v>
      </c>
      <c r="I520" s="17">
        <f t="shared" si="70"/>
        <v>0</v>
      </c>
      <c r="J520" s="17">
        <f t="shared" si="70"/>
        <v>0</v>
      </c>
      <c r="K520" s="17">
        <f t="shared" si="70"/>
        <v>0</v>
      </c>
      <c r="L520" s="17">
        <f t="shared" si="70"/>
        <v>7110.5770500000008</v>
      </c>
      <c r="M520" s="17">
        <f t="shared" si="70"/>
        <v>229895.72511200001</v>
      </c>
      <c r="N520" s="17">
        <f t="shared" si="70"/>
        <v>0</v>
      </c>
      <c r="O520" s="18">
        <f t="shared" si="70"/>
        <v>0</v>
      </c>
      <c r="P520" s="19">
        <f t="shared" si="70"/>
        <v>0</v>
      </c>
    </row>
    <row r="521" spans="1:17" ht="15.75" x14ac:dyDescent="0.25">
      <c r="A521" s="61" t="s">
        <v>724</v>
      </c>
      <c r="B521" s="14"/>
      <c r="C521" s="33"/>
      <c r="D521" s="14" t="s">
        <v>725</v>
      </c>
      <c r="E521" s="33"/>
      <c r="F521" s="22"/>
      <c r="G521" s="23"/>
      <c r="H521" s="23"/>
      <c r="I521" s="23"/>
      <c r="J521" s="23"/>
      <c r="K521" s="23"/>
      <c r="L521" s="23"/>
      <c r="M521" s="23"/>
      <c r="N521" s="23"/>
      <c r="O521" s="23"/>
      <c r="P521" s="24"/>
    </row>
    <row r="522" spans="1:17" ht="15.75" x14ac:dyDescent="0.25">
      <c r="A522" s="61" t="s">
        <v>726</v>
      </c>
      <c r="B522" s="14"/>
      <c r="C522" s="33"/>
      <c r="D522" s="14" t="s">
        <v>727</v>
      </c>
      <c r="E522" s="33"/>
      <c r="F522" s="22"/>
      <c r="G522" s="23"/>
      <c r="H522" s="23"/>
      <c r="I522" s="23"/>
      <c r="J522" s="23"/>
      <c r="K522" s="23"/>
      <c r="L522" s="23"/>
      <c r="M522" s="23"/>
      <c r="N522" s="23"/>
      <c r="O522" s="23"/>
      <c r="P522" s="24"/>
    </row>
    <row r="523" spans="1:17" ht="15.75" x14ac:dyDescent="0.25">
      <c r="A523" s="61" t="s">
        <v>728</v>
      </c>
      <c r="B523" s="14"/>
      <c r="C523" s="33"/>
      <c r="D523" s="14" t="s">
        <v>729</v>
      </c>
      <c r="E523" s="33"/>
      <c r="F523" s="22"/>
      <c r="G523" s="23"/>
      <c r="H523" s="23"/>
      <c r="I523" s="23"/>
      <c r="J523" s="23"/>
      <c r="K523" s="23"/>
      <c r="L523" s="23"/>
      <c r="M523" s="23"/>
      <c r="N523" s="23"/>
      <c r="O523" s="23"/>
      <c r="P523" s="24"/>
    </row>
    <row r="524" spans="1:17" ht="15.75" x14ac:dyDescent="0.25">
      <c r="A524" s="61" t="s">
        <v>730</v>
      </c>
      <c r="B524" s="14"/>
      <c r="C524" s="30"/>
      <c r="D524" s="50" t="s">
        <v>158</v>
      </c>
      <c r="E524" s="30"/>
      <c r="F524" s="22"/>
      <c r="G524" s="23">
        <v>7641.4602309999982</v>
      </c>
      <c r="H524" s="23">
        <v>67862.172060000012</v>
      </c>
      <c r="I524" s="23"/>
      <c r="J524" s="23"/>
      <c r="K524" s="23"/>
      <c r="L524" s="23">
        <v>7110.5770500000008</v>
      </c>
      <c r="M524" s="23">
        <v>229895.72511200001</v>
      </c>
      <c r="N524" s="23"/>
      <c r="O524" s="23"/>
      <c r="P524" s="24"/>
    </row>
    <row r="525" spans="1:17" ht="15.75" x14ac:dyDescent="0.25">
      <c r="A525" s="61"/>
      <c r="B525" s="14"/>
      <c r="C525" s="30"/>
      <c r="D525" s="50"/>
      <c r="E525" s="30"/>
      <c r="F525" s="22"/>
      <c r="G525" s="23"/>
      <c r="H525" s="23"/>
      <c r="I525" s="23"/>
      <c r="J525" s="23"/>
      <c r="K525" s="23"/>
      <c r="L525" s="23"/>
      <c r="M525" s="23"/>
      <c r="N525" s="23"/>
      <c r="O525" s="23"/>
      <c r="P525" s="24"/>
    </row>
    <row r="526" spans="1:17" ht="19.5" thickBot="1" x14ac:dyDescent="0.35">
      <c r="A526" s="180"/>
      <c r="B526" s="25" t="s">
        <v>731</v>
      </c>
      <c r="C526" s="14"/>
      <c r="D526" s="14"/>
      <c r="E526" s="33"/>
      <c r="F526" s="26">
        <f>SUM(F520,F514,F497,F477,F470,F462,F454)</f>
        <v>114.546385</v>
      </c>
      <c r="G526" s="27">
        <f t="shared" ref="G526:P526" si="71">SUM(G520,G514,G497,G477,G470,G462,G454)</f>
        <v>80092.668194000027</v>
      </c>
      <c r="H526" s="27">
        <f t="shared" si="71"/>
        <v>105839.879965</v>
      </c>
      <c r="I526" s="27">
        <f t="shared" si="71"/>
        <v>958866.50032200001</v>
      </c>
      <c r="J526" s="27">
        <f t="shared" si="71"/>
        <v>15280.487524999999</v>
      </c>
      <c r="K526" s="27">
        <f t="shared" si="71"/>
        <v>582.65197000000001</v>
      </c>
      <c r="L526" s="27">
        <f t="shared" si="71"/>
        <v>27264.850460000001</v>
      </c>
      <c r="M526" s="27">
        <f t="shared" si="71"/>
        <v>486607.2023280001</v>
      </c>
      <c r="N526" s="27">
        <f t="shared" si="71"/>
        <v>0</v>
      </c>
      <c r="O526" s="27">
        <f t="shared" si="71"/>
        <v>0</v>
      </c>
      <c r="P526" s="28">
        <f t="shared" si="71"/>
        <v>0</v>
      </c>
      <c r="Q526" s="29"/>
    </row>
    <row r="527" spans="1:17" x14ac:dyDescent="0.2">
      <c r="A527" s="175"/>
      <c r="B527" s="30"/>
      <c r="C527" s="30"/>
      <c r="D527" s="30"/>
      <c r="E527" s="30"/>
      <c r="F527" s="84"/>
      <c r="G527" s="84"/>
      <c r="H527" s="84"/>
      <c r="I527" s="84"/>
      <c r="J527" s="84"/>
      <c r="K527" s="84"/>
      <c r="L527" s="84"/>
      <c r="M527" s="84"/>
      <c r="N527" s="84"/>
      <c r="O527" s="84"/>
      <c r="P527" s="84"/>
    </row>
    <row r="528" spans="1:17" ht="13.5" thickBot="1" x14ac:dyDescent="0.25">
      <c r="A528" s="175"/>
      <c r="B528" s="30"/>
      <c r="C528" s="30"/>
      <c r="D528" s="30"/>
      <c r="E528" s="30"/>
      <c r="F528" s="84"/>
      <c r="G528" s="84"/>
      <c r="H528" s="84"/>
      <c r="I528" s="84"/>
      <c r="J528" s="84"/>
      <c r="K528" s="84"/>
      <c r="L528" s="84"/>
      <c r="M528" s="84"/>
      <c r="N528" s="84"/>
      <c r="O528" s="84"/>
      <c r="P528" s="84"/>
    </row>
    <row r="529" spans="1:16" ht="29.25" customHeight="1" x14ac:dyDescent="0.25">
      <c r="A529" s="5">
        <v>11</v>
      </c>
      <c r="B529" s="195" t="s">
        <v>732</v>
      </c>
      <c r="C529" s="196"/>
      <c r="D529" s="197"/>
      <c r="E529" s="6"/>
      <c r="F529" s="198" t="str">
        <f>F$2</f>
        <v>ACIDIFICADORES, PRECURSORES DE OZONO Y GASES DE EFECTO INVERNADERO</v>
      </c>
      <c r="G529" s="199"/>
      <c r="H529" s="199"/>
      <c r="I529" s="199"/>
      <c r="J529" s="199"/>
      <c r="K529" s="199"/>
      <c r="L529" s="199"/>
      <c r="M529" s="199"/>
      <c r="N529" s="199"/>
      <c r="O529" s="199"/>
      <c r="P529" s="200"/>
    </row>
    <row r="530" spans="1:16" ht="15.75" thickBot="1" x14ac:dyDescent="0.3">
      <c r="A530" s="174"/>
      <c r="B530" s="9"/>
      <c r="C530" s="9"/>
      <c r="D530" s="9"/>
      <c r="E530" s="9"/>
      <c r="F530" s="11" t="str">
        <f t="shared" ref="F530:P530" si="72">F$3</f>
        <v>SOx (t)</v>
      </c>
      <c r="G530" s="12" t="str">
        <f t="shared" si="72"/>
        <v>NOx (t)</v>
      </c>
      <c r="H530" s="12" t="str">
        <f t="shared" si="72"/>
        <v>COVNM (t)</v>
      </c>
      <c r="I530" s="12" t="str">
        <f t="shared" si="72"/>
        <v>CH4 (t)</v>
      </c>
      <c r="J530" s="12" t="str">
        <f t="shared" si="72"/>
        <v>CO (t)</v>
      </c>
      <c r="K530" s="12" t="str">
        <f t="shared" si="72"/>
        <v>CO2 (kt)</v>
      </c>
      <c r="L530" s="12" t="str">
        <f t="shared" si="72"/>
        <v>N2O (t)</v>
      </c>
      <c r="M530" s="12" t="str">
        <f t="shared" si="72"/>
        <v>NH3 (t)</v>
      </c>
      <c r="N530" s="12" t="str">
        <f t="shared" si="72"/>
        <v>SF6 (t CO2eq)</v>
      </c>
      <c r="O530" s="12" t="str">
        <f t="shared" si="72"/>
        <v>HFC (t CO2eq)</v>
      </c>
      <c r="P530" s="13" t="str">
        <f t="shared" si="72"/>
        <v>PFC (t CO2eq)</v>
      </c>
    </row>
    <row r="531" spans="1:16" ht="15.75" x14ac:dyDescent="0.25">
      <c r="A531" s="61" t="s">
        <v>733</v>
      </c>
      <c r="B531" s="14"/>
      <c r="C531" s="15" t="s">
        <v>734</v>
      </c>
      <c r="D531" s="14"/>
      <c r="E531" s="33"/>
      <c r="F531" s="16">
        <f t="shared" ref="F531:P531" si="73">SUM(F532:F542)</f>
        <v>0</v>
      </c>
      <c r="G531" s="17">
        <f t="shared" si="73"/>
        <v>0</v>
      </c>
      <c r="H531" s="17">
        <f t="shared" si="73"/>
        <v>0</v>
      </c>
      <c r="I531" s="17">
        <f t="shared" si="73"/>
        <v>0</v>
      </c>
      <c r="J531" s="17">
        <f t="shared" si="73"/>
        <v>0</v>
      </c>
      <c r="K531" s="17">
        <f t="shared" si="73"/>
        <v>0</v>
      </c>
      <c r="L531" s="17">
        <f t="shared" si="73"/>
        <v>0</v>
      </c>
      <c r="M531" s="17">
        <f t="shared" si="73"/>
        <v>0</v>
      </c>
      <c r="N531" s="17">
        <f t="shared" si="73"/>
        <v>0</v>
      </c>
      <c r="O531" s="18">
        <f t="shared" si="73"/>
        <v>0</v>
      </c>
      <c r="P531" s="19">
        <f t="shared" si="73"/>
        <v>0</v>
      </c>
    </row>
    <row r="532" spans="1:16" ht="15.75" x14ac:dyDescent="0.25">
      <c r="A532" s="61" t="s">
        <v>735</v>
      </c>
      <c r="B532" s="14"/>
      <c r="C532" s="14"/>
      <c r="D532" s="14" t="s">
        <v>736</v>
      </c>
      <c r="E532" s="33"/>
      <c r="F532" s="22"/>
      <c r="G532" s="23"/>
      <c r="H532" s="23"/>
      <c r="I532" s="23"/>
      <c r="J532" s="23"/>
      <c r="K532" s="23"/>
      <c r="L532" s="23"/>
      <c r="M532" s="23"/>
      <c r="N532" s="23"/>
      <c r="O532" s="23"/>
      <c r="P532" s="24"/>
    </row>
    <row r="533" spans="1:16" ht="15.75" x14ac:dyDescent="0.25">
      <c r="A533" s="61" t="s">
        <v>737</v>
      </c>
      <c r="B533" s="14"/>
      <c r="C533" s="14"/>
      <c r="D533" s="14" t="s">
        <v>738</v>
      </c>
      <c r="E533" s="33"/>
      <c r="F533" s="22"/>
      <c r="G533" s="23"/>
      <c r="H533" s="23"/>
      <c r="I533" s="23"/>
      <c r="J533" s="23"/>
      <c r="K533" s="23"/>
      <c r="L533" s="23"/>
      <c r="M533" s="23"/>
      <c r="N533" s="23"/>
      <c r="O533" s="23"/>
      <c r="P533" s="24"/>
    </row>
    <row r="534" spans="1:16" ht="15.75" x14ac:dyDescent="0.25">
      <c r="A534" s="61" t="s">
        <v>739</v>
      </c>
      <c r="B534" s="14"/>
      <c r="C534" s="14"/>
      <c r="D534" s="14" t="s">
        <v>740</v>
      </c>
      <c r="E534" s="33"/>
      <c r="F534" s="22"/>
      <c r="G534" s="23"/>
      <c r="H534" s="23"/>
      <c r="I534" s="23"/>
      <c r="J534" s="23"/>
      <c r="K534" s="23"/>
      <c r="L534" s="23"/>
      <c r="M534" s="23"/>
      <c r="N534" s="23"/>
      <c r="O534" s="23"/>
      <c r="P534" s="24"/>
    </row>
    <row r="535" spans="1:16" ht="15.75" x14ac:dyDescent="0.25">
      <c r="A535" s="61" t="s">
        <v>741</v>
      </c>
      <c r="B535" s="14"/>
      <c r="C535" s="14"/>
      <c r="D535" s="14" t="s">
        <v>742</v>
      </c>
      <c r="E535" s="33"/>
      <c r="F535" s="22"/>
      <c r="G535" s="23"/>
      <c r="H535" s="23"/>
      <c r="I535" s="23"/>
      <c r="J535" s="23"/>
      <c r="K535" s="23"/>
      <c r="L535" s="23"/>
      <c r="M535" s="23"/>
      <c r="N535" s="23"/>
      <c r="O535" s="23"/>
      <c r="P535" s="24"/>
    </row>
    <row r="536" spans="1:16" ht="15.75" x14ac:dyDescent="0.25">
      <c r="A536" s="61" t="s">
        <v>743</v>
      </c>
      <c r="B536" s="14"/>
      <c r="C536" s="14"/>
      <c r="D536" s="14" t="s">
        <v>744</v>
      </c>
      <c r="E536" s="33"/>
      <c r="F536" s="22"/>
      <c r="G536" s="23"/>
      <c r="H536" s="23"/>
      <c r="I536" s="23"/>
      <c r="J536" s="23"/>
      <c r="K536" s="23"/>
      <c r="L536" s="23"/>
      <c r="M536" s="23"/>
      <c r="N536" s="23"/>
      <c r="O536" s="23"/>
      <c r="P536" s="24"/>
    </row>
    <row r="537" spans="1:16" ht="15.75" x14ac:dyDescent="0.25">
      <c r="A537" s="61" t="s">
        <v>745</v>
      </c>
      <c r="B537" s="14"/>
      <c r="C537" s="14"/>
      <c r="D537" s="14" t="s">
        <v>746</v>
      </c>
      <c r="E537" s="33"/>
      <c r="F537" s="22"/>
      <c r="G537" s="23"/>
      <c r="H537" s="23"/>
      <c r="I537" s="23"/>
      <c r="J537" s="23"/>
      <c r="K537" s="23"/>
      <c r="L537" s="23"/>
      <c r="M537" s="23"/>
      <c r="N537" s="23"/>
      <c r="O537" s="23"/>
      <c r="P537" s="24"/>
    </row>
    <row r="538" spans="1:16" ht="15.75" x14ac:dyDescent="0.25">
      <c r="A538" s="61" t="s">
        <v>747</v>
      </c>
      <c r="B538" s="14"/>
      <c r="C538" s="14"/>
      <c r="D538" s="14" t="s">
        <v>748</v>
      </c>
      <c r="E538" s="33"/>
      <c r="F538" s="22"/>
      <c r="G538" s="23"/>
      <c r="H538" s="23"/>
      <c r="I538" s="23"/>
      <c r="J538" s="23"/>
      <c r="K538" s="23"/>
      <c r="L538" s="23"/>
      <c r="M538" s="23"/>
      <c r="N538" s="23"/>
      <c r="O538" s="23"/>
      <c r="P538" s="24"/>
    </row>
    <row r="539" spans="1:16" ht="15.75" x14ac:dyDescent="0.25">
      <c r="A539" s="61" t="s">
        <v>749</v>
      </c>
      <c r="B539" s="14"/>
      <c r="C539" s="14"/>
      <c r="D539" s="14" t="s">
        <v>750</v>
      </c>
      <c r="E539" s="33"/>
      <c r="F539" s="22"/>
      <c r="G539" s="23"/>
      <c r="H539" s="23"/>
      <c r="I539" s="23"/>
      <c r="J539" s="23"/>
      <c r="K539" s="23"/>
      <c r="L539" s="23"/>
      <c r="M539" s="23"/>
      <c r="N539" s="23"/>
      <c r="O539" s="23"/>
      <c r="P539" s="24"/>
    </row>
    <row r="540" spans="1:16" ht="15.75" x14ac:dyDescent="0.25">
      <c r="A540" s="61" t="s">
        <v>751</v>
      </c>
      <c r="B540" s="14"/>
      <c r="C540" s="14"/>
      <c r="D540" s="14" t="s">
        <v>752</v>
      </c>
      <c r="E540" s="33"/>
      <c r="F540" s="22"/>
      <c r="G540" s="23"/>
      <c r="H540" s="23"/>
      <c r="I540" s="23"/>
      <c r="J540" s="23"/>
      <c r="K540" s="23"/>
      <c r="L540" s="23"/>
      <c r="M540" s="23"/>
      <c r="N540" s="23"/>
      <c r="O540" s="23"/>
      <c r="P540" s="24"/>
    </row>
    <row r="541" spans="1:16" ht="15.75" x14ac:dyDescent="0.25">
      <c r="A541" s="61" t="s">
        <v>753</v>
      </c>
      <c r="B541" s="14"/>
      <c r="C541" s="14"/>
      <c r="D541" s="14" t="s">
        <v>754</v>
      </c>
      <c r="E541" s="33"/>
      <c r="F541" s="22"/>
      <c r="G541" s="23"/>
      <c r="H541" s="23"/>
      <c r="I541" s="23"/>
      <c r="J541" s="23"/>
      <c r="K541" s="23"/>
      <c r="L541" s="23"/>
      <c r="M541" s="23"/>
      <c r="N541" s="23"/>
      <c r="O541" s="23"/>
      <c r="P541" s="24"/>
    </row>
    <row r="542" spans="1:16" ht="15.75" x14ac:dyDescent="0.25">
      <c r="A542" s="61" t="s">
        <v>755</v>
      </c>
      <c r="B542" s="14"/>
      <c r="C542" s="14"/>
      <c r="D542" s="14" t="s">
        <v>756</v>
      </c>
      <c r="E542" s="33"/>
      <c r="F542" s="22"/>
      <c r="G542" s="23"/>
      <c r="H542" s="23"/>
      <c r="I542" s="23"/>
      <c r="J542" s="23"/>
      <c r="K542" s="23"/>
      <c r="L542" s="23"/>
      <c r="M542" s="23"/>
      <c r="N542" s="23"/>
      <c r="O542" s="23"/>
      <c r="P542" s="24"/>
    </row>
    <row r="543" spans="1:16" ht="15.75" x14ac:dyDescent="0.25">
      <c r="A543" s="61"/>
      <c r="B543" s="14"/>
      <c r="C543" s="14"/>
      <c r="D543" s="14"/>
      <c r="E543" s="33"/>
      <c r="F543" s="22"/>
      <c r="G543" s="23"/>
      <c r="H543" s="23"/>
      <c r="I543" s="23"/>
      <c r="J543" s="23"/>
      <c r="K543" s="23"/>
      <c r="L543" s="23"/>
      <c r="M543" s="23"/>
      <c r="N543" s="23"/>
      <c r="O543" s="23"/>
      <c r="P543" s="24"/>
    </row>
    <row r="544" spans="1:16" ht="15.75" x14ac:dyDescent="0.25">
      <c r="A544" s="61" t="s">
        <v>757</v>
      </c>
      <c r="B544" s="14"/>
      <c r="C544" s="15" t="s">
        <v>758</v>
      </c>
      <c r="D544" s="14"/>
      <c r="E544" s="33"/>
      <c r="F544" s="16">
        <f t="shared" ref="F544:P544" si="74">SUM(F545:F555)</f>
        <v>0</v>
      </c>
      <c r="G544" s="17">
        <f t="shared" si="74"/>
        <v>0</v>
      </c>
      <c r="H544" s="17">
        <f t="shared" si="74"/>
        <v>0</v>
      </c>
      <c r="I544" s="17">
        <f t="shared" si="74"/>
        <v>0</v>
      </c>
      <c r="J544" s="17">
        <f t="shared" si="74"/>
        <v>0</v>
      </c>
      <c r="K544" s="17">
        <f t="shared" si="74"/>
        <v>0</v>
      </c>
      <c r="L544" s="17">
        <f t="shared" si="74"/>
        <v>0</v>
      </c>
      <c r="M544" s="17">
        <f t="shared" si="74"/>
        <v>0</v>
      </c>
      <c r="N544" s="17">
        <f t="shared" si="74"/>
        <v>0</v>
      </c>
      <c r="O544" s="18">
        <f t="shared" si="74"/>
        <v>0</v>
      </c>
      <c r="P544" s="19">
        <f t="shared" si="74"/>
        <v>0</v>
      </c>
    </row>
    <row r="545" spans="1:16" ht="15.75" x14ac:dyDescent="0.25">
      <c r="A545" s="61" t="s">
        <v>759</v>
      </c>
      <c r="B545" s="14"/>
      <c r="C545" s="15"/>
      <c r="D545" s="14" t="s">
        <v>760</v>
      </c>
      <c r="E545" s="33"/>
      <c r="F545" s="22"/>
      <c r="G545" s="23"/>
      <c r="H545" s="23"/>
      <c r="I545" s="23"/>
      <c r="J545" s="23"/>
      <c r="K545" s="23"/>
      <c r="L545" s="23"/>
      <c r="M545" s="23"/>
      <c r="N545" s="23"/>
      <c r="O545" s="23"/>
      <c r="P545" s="24"/>
    </row>
    <row r="546" spans="1:16" ht="15.75" x14ac:dyDescent="0.25">
      <c r="A546" s="61" t="s">
        <v>761</v>
      </c>
      <c r="B546" s="14"/>
      <c r="C546" s="15"/>
      <c r="D546" s="73" t="s">
        <v>762</v>
      </c>
      <c r="E546" s="33"/>
      <c r="F546" s="22"/>
      <c r="G546" s="23"/>
      <c r="H546" s="23"/>
      <c r="I546" s="23"/>
      <c r="J546" s="23"/>
      <c r="K546" s="23"/>
      <c r="L546" s="23"/>
      <c r="M546" s="23"/>
      <c r="N546" s="23"/>
      <c r="O546" s="23"/>
      <c r="P546" s="24"/>
    </row>
    <row r="547" spans="1:16" ht="15.75" x14ac:dyDescent="0.25">
      <c r="A547" s="61" t="s">
        <v>763</v>
      </c>
      <c r="B547" s="14"/>
      <c r="C547" s="15"/>
      <c r="D547" s="14" t="s">
        <v>764</v>
      </c>
      <c r="E547" s="33"/>
      <c r="F547" s="22"/>
      <c r="G547" s="23"/>
      <c r="H547" s="23"/>
      <c r="I547" s="23"/>
      <c r="J547" s="23"/>
      <c r="K547" s="23"/>
      <c r="L547" s="23"/>
      <c r="M547" s="23"/>
      <c r="N547" s="23"/>
      <c r="O547" s="23"/>
      <c r="P547" s="24"/>
    </row>
    <row r="548" spans="1:16" ht="15.75" x14ac:dyDescent="0.25">
      <c r="A548" s="61" t="s">
        <v>765</v>
      </c>
      <c r="B548" s="14"/>
      <c r="C548" s="15"/>
      <c r="D548" s="14" t="s">
        <v>766</v>
      </c>
      <c r="E548" s="33"/>
      <c r="F548" s="22"/>
      <c r="G548" s="23"/>
      <c r="H548" s="23"/>
      <c r="I548" s="23"/>
      <c r="J548" s="23"/>
      <c r="K548" s="23"/>
      <c r="L548" s="23"/>
      <c r="M548" s="23"/>
      <c r="N548" s="23"/>
      <c r="O548" s="23"/>
      <c r="P548" s="24"/>
    </row>
    <row r="549" spans="1:16" ht="15.75" x14ac:dyDescent="0.25">
      <c r="A549" s="61" t="s">
        <v>767</v>
      </c>
      <c r="B549" s="14"/>
      <c r="C549" s="15"/>
      <c r="D549" s="14" t="s">
        <v>768</v>
      </c>
      <c r="E549" s="33"/>
      <c r="F549" s="22"/>
      <c r="G549" s="23"/>
      <c r="H549" s="23"/>
      <c r="I549" s="23"/>
      <c r="J549" s="23"/>
      <c r="K549" s="23"/>
      <c r="L549" s="23"/>
      <c r="M549" s="23"/>
      <c r="N549" s="23"/>
      <c r="O549" s="23"/>
      <c r="P549" s="24"/>
    </row>
    <row r="550" spans="1:16" ht="15.75" x14ac:dyDescent="0.25">
      <c r="A550" s="61" t="s">
        <v>769</v>
      </c>
      <c r="B550" s="14"/>
      <c r="C550" s="15"/>
      <c r="D550" s="14" t="s">
        <v>770</v>
      </c>
      <c r="E550" s="33"/>
      <c r="F550" s="22"/>
      <c r="G550" s="23"/>
      <c r="H550" s="23"/>
      <c r="I550" s="23"/>
      <c r="J550" s="23"/>
      <c r="K550" s="23"/>
      <c r="L550" s="23"/>
      <c r="M550" s="23"/>
      <c r="N550" s="23"/>
      <c r="O550" s="23"/>
      <c r="P550" s="24"/>
    </row>
    <row r="551" spans="1:16" ht="15.75" x14ac:dyDescent="0.25">
      <c r="A551" s="61" t="s">
        <v>771</v>
      </c>
      <c r="B551" s="14"/>
      <c r="C551" s="15"/>
      <c r="D551" s="14" t="s">
        <v>772</v>
      </c>
      <c r="E551" s="33"/>
      <c r="F551" s="22"/>
      <c r="G551" s="23"/>
      <c r="H551" s="23"/>
      <c r="I551" s="23"/>
      <c r="J551" s="23"/>
      <c r="K551" s="23"/>
      <c r="L551" s="23"/>
      <c r="M551" s="23"/>
      <c r="N551" s="23"/>
      <c r="O551" s="23"/>
      <c r="P551" s="24"/>
    </row>
    <row r="552" spans="1:16" ht="15.75" x14ac:dyDescent="0.25">
      <c r="A552" s="61" t="s">
        <v>773</v>
      </c>
      <c r="B552" s="14"/>
      <c r="C552" s="15"/>
      <c r="D552" s="14" t="s">
        <v>774</v>
      </c>
      <c r="E552" s="33"/>
      <c r="F552" s="22"/>
      <c r="G552" s="23"/>
      <c r="H552" s="23"/>
      <c r="I552" s="23"/>
      <c r="J552" s="23"/>
      <c r="K552" s="23"/>
      <c r="L552" s="23"/>
      <c r="M552" s="23"/>
      <c r="N552" s="23"/>
      <c r="O552" s="23"/>
      <c r="P552" s="24"/>
    </row>
    <row r="553" spans="1:16" ht="15.75" x14ac:dyDescent="0.25">
      <c r="A553" s="61" t="s">
        <v>775</v>
      </c>
      <c r="B553" s="14"/>
      <c r="C553" s="15"/>
      <c r="D553" s="14" t="s">
        <v>776</v>
      </c>
      <c r="E553" s="33"/>
      <c r="F553" s="22"/>
      <c r="G553" s="23"/>
      <c r="H553" s="23"/>
      <c r="I553" s="23"/>
      <c r="J553" s="23"/>
      <c r="K553" s="23"/>
      <c r="L553" s="23"/>
      <c r="M553" s="23"/>
      <c r="N553" s="23"/>
      <c r="O553" s="23"/>
      <c r="P553" s="24"/>
    </row>
    <row r="554" spans="1:16" ht="15.75" x14ac:dyDescent="0.25">
      <c r="A554" s="61" t="s">
        <v>777</v>
      </c>
      <c r="B554" s="14"/>
      <c r="C554" s="15"/>
      <c r="D554" s="14" t="s">
        <v>778</v>
      </c>
      <c r="E554" s="33"/>
      <c r="F554" s="22"/>
      <c r="G554" s="23"/>
      <c r="H554" s="23"/>
      <c r="I554" s="23"/>
      <c r="J554" s="23"/>
      <c r="K554" s="23"/>
      <c r="L554" s="23"/>
      <c r="M554" s="23"/>
      <c r="N554" s="23"/>
      <c r="O554" s="23"/>
      <c r="P554" s="24"/>
    </row>
    <row r="555" spans="1:16" ht="15.75" x14ac:dyDescent="0.25">
      <c r="A555" s="61" t="s">
        <v>779</v>
      </c>
      <c r="B555" s="14"/>
      <c r="C555" s="15"/>
      <c r="D555" s="14" t="s">
        <v>756</v>
      </c>
      <c r="E555" s="33"/>
      <c r="F555" s="22"/>
      <c r="G555" s="23"/>
      <c r="H555" s="23"/>
      <c r="I555" s="23"/>
      <c r="J555" s="23"/>
      <c r="K555" s="23"/>
      <c r="L555" s="23"/>
      <c r="M555" s="23"/>
      <c r="N555" s="23"/>
      <c r="O555" s="23"/>
      <c r="P555" s="24"/>
    </row>
    <row r="556" spans="1:16" ht="15.75" x14ac:dyDescent="0.25">
      <c r="A556" s="181"/>
      <c r="B556" s="86"/>
      <c r="C556" s="87"/>
      <c r="D556" s="85"/>
      <c r="E556" s="33"/>
      <c r="F556" s="22"/>
      <c r="G556" s="23"/>
      <c r="H556" s="23"/>
      <c r="I556" s="23"/>
      <c r="J556" s="23"/>
      <c r="K556" s="23"/>
      <c r="L556" s="23"/>
      <c r="M556" s="23"/>
      <c r="N556" s="23"/>
      <c r="O556" s="23"/>
      <c r="P556" s="24"/>
    </row>
    <row r="557" spans="1:16" ht="15.75" x14ac:dyDescent="0.25">
      <c r="A557" s="61" t="s">
        <v>780</v>
      </c>
      <c r="B557" s="14"/>
      <c r="C557" s="15" t="s">
        <v>781</v>
      </c>
      <c r="D557" s="14"/>
      <c r="E557" s="33"/>
      <c r="F557" s="16">
        <f t="shared" ref="F557:P557" si="75">SUM(F558:F559)</f>
        <v>3962.050999999999</v>
      </c>
      <c r="G557" s="17">
        <f t="shared" si="75"/>
        <v>19857.854950000004</v>
      </c>
      <c r="H557" s="17">
        <f t="shared" si="75"/>
        <v>52520.398479999996</v>
      </c>
      <c r="I557" s="17">
        <f t="shared" si="75"/>
        <v>10917.915225000001</v>
      </c>
      <c r="J557" s="17">
        <f t="shared" si="75"/>
        <v>568444.07090999966</v>
      </c>
      <c r="K557" s="17">
        <f t="shared" si="75"/>
        <v>0</v>
      </c>
      <c r="L557" s="17">
        <f t="shared" si="75"/>
        <v>773.31634199999962</v>
      </c>
      <c r="M557" s="17">
        <f t="shared" si="75"/>
        <v>4461.4819299999999</v>
      </c>
      <c r="N557" s="17">
        <f t="shared" si="75"/>
        <v>0</v>
      </c>
      <c r="O557" s="18">
        <f t="shared" si="75"/>
        <v>0</v>
      </c>
      <c r="P557" s="19">
        <f t="shared" si="75"/>
        <v>0</v>
      </c>
    </row>
    <row r="558" spans="1:16" ht="15.75" x14ac:dyDescent="0.25">
      <c r="A558" s="61" t="s">
        <v>782</v>
      </c>
      <c r="B558" s="14"/>
      <c r="C558" s="15"/>
      <c r="D558" s="14" t="s">
        <v>783</v>
      </c>
      <c r="E558" s="33"/>
      <c r="F558" s="22">
        <v>3385.7445999999991</v>
      </c>
      <c r="G558" s="23">
        <v>16967.857613000004</v>
      </c>
      <c r="H558" s="23">
        <v>44871.514668999997</v>
      </c>
      <c r="I558" s="23">
        <v>9297.9104250000019</v>
      </c>
      <c r="J558" s="23">
        <v>485634.98848899978</v>
      </c>
      <c r="K558" s="23"/>
      <c r="L558" s="23">
        <v>655.87263699999971</v>
      </c>
      <c r="M558" s="23">
        <v>3812.8598969999994</v>
      </c>
      <c r="N558" s="23"/>
      <c r="O558" s="23"/>
      <c r="P558" s="24"/>
    </row>
    <row r="559" spans="1:16" ht="15.75" x14ac:dyDescent="0.25">
      <c r="A559" s="61" t="s">
        <v>784</v>
      </c>
      <c r="B559" s="14"/>
      <c r="C559" s="15"/>
      <c r="D559" s="14" t="s">
        <v>785</v>
      </c>
      <c r="E559" s="33"/>
      <c r="F559" s="22">
        <v>576.30639999999994</v>
      </c>
      <c r="G559" s="23">
        <v>2889.9973370000002</v>
      </c>
      <c r="H559" s="23">
        <v>7648.8838110000024</v>
      </c>
      <c r="I559" s="23">
        <v>1620.0047999999995</v>
      </c>
      <c r="J559" s="23">
        <v>82809.082420999926</v>
      </c>
      <c r="K559" s="23"/>
      <c r="L559" s="23">
        <v>117.44370499999997</v>
      </c>
      <c r="M559" s="23">
        <v>648.6220330000001</v>
      </c>
      <c r="N559" s="23"/>
      <c r="O559" s="23"/>
      <c r="P559" s="24"/>
    </row>
    <row r="560" spans="1:16" ht="15.75" x14ac:dyDescent="0.25">
      <c r="A560" s="61"/>
      <c r="B560" s="14"/>
      <c r="C560" s="14"/>
      <c r="D560" s="14"/>
      <c r="E560" s="33"/>
      <c r="F560" s="22"/>
      <c r="G560" s="23"/>
      <c r="H560" s="23"/>
      <c r="I560" s="23"/>
      <c r="J560" s="23"/>
      <c r="K560" s="23"/>
      <c r="L560" s="23"/>
      <c r="M560" s="23"/>
      <c r="N560" s="23"/>
      <c r="O560" s="23"/>
      <c r="P560" s="24"/>
    </row>
    <row r="561" spans="1:16" ht="15.75" x14ac:dyDescent="0.25">
      <c r="A561" s="61" t="s">
        <v>786</v>
      </c>
      <c r="B561" s="14"/>
      <c r="C561" s="15" t="s">
        <v>787</v>
      </c>
      <c r="D561" s="14"/>
      <c r="E561" s="33"/>
      <c r="F561" s="16">
        <f t="shared" ref="F561:P561" si="76">SUM(F562:F566)</f>
        <v>0</v>
      </c>
      <c r="G561" s="17">
        <f t="shared" si="76"/>
        <v>0</v>
      </c>
      <c r="H561" s="17">
        <f t="shared" si="76"/>
        <v>0</v>
      </c>
      <c r="I561" s="17">
        <f t="shared" si="76"/>
        <v>0</v>
      </c>
      <c r="J561" s="17">
        <f t="shared" si="76"/>
        <v>0</v>
      </c>
      <c r="K561" s="17">
        <f t="shared" si="76"/>
        <v>0</v>
      </c>
      <c r="L561" s="17">
        <f t="shared" si="76"/>
        <v>0</v>
      </c>
      <c r="M561" s="17">
        <f t="shared" si="76"/>
        <v>0</v>
      </c>
      <c r="N561" s="17">
        <f t="shared" si="76"/>
        <v>0</v>
      </c>
      <c r="O561" s="18">
        <f t="shared" si="76"/>
        <v>0</v>
      </c>
      <c r="P561" s="19">
        <f t="shared" si="76"/>
        <v>0</v>
      </c>
    </row>
    <row r="562" spans="1:16" ht="15.75" x14ac:dyDescent="0.25">
      <c r="A562" s="61" t="s">
        <v>788</v>
      </c>
      <c r="B562" s="14"/>
      <c r="C562" s="15"/>
      <c r="D562" s="14" t="s">
        <v>789</v>
      </c>
      <c r="E562" s="33"/>
      <c r="F562" s="22"/>
      <c r="G562" s="23"/>
      <c r="H562" s="23"/>
      <c r="I562" s="23"/>
      <c r="J562" s="23"/>
      <c r="K562" s="23"/>
      <c r="L562" s="23"/>
      <c r="M562" s="23"/>
      <c r="N562" s="23"/>
      <c r="O562" s="23"/>
      <c r="P562" s="24"/>
    </row>
    <row r="563" spans="1:16" ht="15.75" x14ac:dyDescent="0.25">
      <c r="A563" s="61" t="s">
        <v>790</v>
      </c>
      <c r="B563" s="14"/>
      <c r="C563" s="15"/>
      <c r="D563" s="14" t="s">
        <v>791</v>
      </c>
      <c r="E563" s="33"/>
      <c r="F563" s="22"/>
      <c r="G563" s="23"/>
      <c r="H563" s="23"/>
      <c r="I563" s="23"/>
      <c r="J563" s="23"/>
      <c r="K563" s="23"/>
      <c r="L563" s="23"/>
      <c r="M563" s="23"/>
      <c r="N563" s="23"/>
      <c r="O563" s="23"/>
      <c r="P563" s="24"/>
    </row>
    <row r="564" spans="1:16" ht="15.75" x14ac:dyDescent="0.25">
      <c r="A564" s="61" t="s">
        <v>792</v>
      </c>
      <c r="B564" s="14"/>
      <c r="C564" s="15"/>
      <c r="D564" s="14" t="s">
        <v>793</v>
      </c>
      <c r="E564" s="33"/>
      <c r="F564" s="22"/>
      <c r="G564" s="23"/>
      <c r="H564" s="23"/>
      <c r="I564" s="23"/>
      <c r="J564" s="23"/>
      <c r="K564" s="23"/>
      <c r="L564" s="23"/>
      <c r="M564" s="23"/>
      <c r="N564" s="23"/>
      <c r="O564" s="23"/>
      <c r="P564" s="24"/>
    </row>
    <row r="565" spans="1:16" ht="15.75" x14ac:dyDescent="0.25">
      <c r="A565" s="61" t="s">
        <v>794</v>
      </c>
      <c r="B565" s="14"/>
      <c r="C565" s="15"/>
      <c r="D565" s="14" t="s">
        <v>795</v>
      </c>
      <c r="E565" s="33"/>
      <c r="F565" s="22"/>
      <c r="G565" s="23"/>
      <c r="H565" s="23"/>
      <c r="I565" s="23"/>
      <c r="J565" s="23"/>
      <c r="K565" s="23"/>
      <c r="L565" s="23"/>
      <c r="M565" s="23"/>
      <c r="N565" s="23"/>
      <c r="O565" s="23"/>
      <c r="P565" s="24"/>
    </row>
    <row r="566" spans="1:16" ht="15.75" x14ac:dyDescent="0.25">
      <c r="A566" s="61" t="s">
        <v>796</v>
      </c>
      <c r="B566" s="14"/>
      <c r="C566" s="15"/>
      <c r="D566" s="14" t="s">
        <v>756</v>
      </c>
      <c r="E566" s="33"/>
      <c r="F566" s="22"/>
      <c r="G566" s="23"/>
      <c r="H566" s="23"/>
      <c r="I566" s="23"/>
      <c r="J566" s="23"/>
      <c r="K566" s="23"/>
      <c r="L566" s="23"/>
      <c r="M566" s="23"/>
      <c r="N566" s="23"/>
      <c r="O566" s="23"/>
      <c r="P566" s="24"/>
    </row>
    <row r="567" spans="1:16" ht="15.75" x14ac:dyDescent="0.25">
      <c r="A567" s="176"/>
      <c r="B567" s="14"/>
      <c r="C567" s="15"/>
      <c r="D567" s="14"/>
      <c r="E567" s="33"/>
      <c r="F567" s="22"/>
      <c r="G567" s="23"/>
      <c r="H567" s="23"/>
      <c r="I567" s="23"/>
      <c r="J567" s="23"/>
      <c r="K567" s="23"/>
      <c r="L567" s="23"/>
      <c r="M567" s="23"/>
      <c r="N567" s="23"/>
      <c r="O567" s="23"/>
      <c r="P567" s="24"/>
    </row>
    <row r="568" spans="1:16" ht="15.75" x14ac:dyDescent="0.25">
      <c r="A568" s="61" t="s">
        <v>797</v>
      </c>
      <c r="B568" s="14"/>
      <c r="C568" s="15" t="s">
        <v>798</v>
      </c>
      <c r="D568" s="14"/>
      <c r="E568" s="33"/>
      <c r="F568" s="16">
        <f t="shared" ref="F568:P568" si="77">SUM(F569:F574)</f>
        <v>0</v>
      </c>
      <c r="G568" s="17">
        <f t="shared" si="77"/>
        <v>0</v>
      </c>
      <c r="H568" s="17">
        <f t="shared" si="77"/>
        <v>0</v>
      </c>
      <c r="I568" s="17">
        <f t="shared" si="77"/>
        <v>0</v>
      </c>
      <c r="J568" s="17">
        <f t="shared" si="77"/>
        <v>0</v>
      </c>
      <c r="K568" s="17">
        <f t="shared" si="77"/>
        <v>0</v>
      </c>
      <c r="L568" s="17">
        <f t="shared" si="77"/>
        <v>0</v>
      </c>
      <c r="M568" s="17">
        <f t="shared" si="77"/>
        <v>0</v>
      </c>
      <c r="N568" s="17">
        <f t="shared" si="77"/>
        <v>0</v>
      </c>
      <c r="O568" s="18">
        <f t="shared" si="77"/>
        <v>0</v>
      </c>
      <c r="P568" s="19">
        <f t="shared" si="77"/>
        <v>0</v>
      </c>
    </row>
    <row r="569" spans="1:16" ht="15.75" x14ac:dyDescent="0.25">
      <c r="A569" s="61" t="s">
        <v>799</v>
      </c>
      <c r="B569" s="14"/>
      <c r="C569" s="14"/>
      <c r="D569" s="73" t="s">
        <v>800</v>
      </c>
      <c r="E569" s="33"/>
      <c r="F569" s="22"/>
      <c r="G569" s="23"/>
      <c r="H569" s="23"/>
      <c r="I569" s="23"/>
      <c r="J569" s="23"/>
      <c r="K569" s="23"/>
      <c r="L569" s="23"/>
      <c r="M569" s="23"/>
      <c r="N569" s="23"/>
      <c r="O569" s="23"/>
      <c r="P569" s="24"/>
    </row>
    <row r="570" spans="1:16" ht="15.75" x14ac:dyDescent="0.25">
      <c r="A570" s="61" t="s">
        <v>801</v>
      </c>
      <c r="B570" s="14"/>
      <c r="C570" s="14"/>
      <c r="D570" s="14" t="s">
        <v>802</v>
      </c>
      <c r="E570" s="33"/>
      <c r="F570" s="22"/>
      <c r="G570" s="23"/>
      <c r="H570" s="23"/>
      <c r="I570" s="23"/>
      <c r="J570" s="23"/>
      <c r="K570" s="23"/>
      <c r="L570" s="23"/>
      <c r="M570" s="23"/>
      <c r="N570" s="23"/>
      <c r="O570" s="23"/>
      <c r="P570" s="24"/>
    </row>
    <row r="571" spans="1:16" ht="15.75" x14ac:dyDescent="0.25">
      <c r="A571" s="61" t="s">
        <v>803</v>
      </c>
      <c r="B571" s="14"/>
      <c r="C571" s="14"/>
      <c r="D571" s="14" t="s">
        <v>804</v>
      </c>
      <c r="E571" s="33"/>
      <c r="F571" s="22"/>
      <c r="G571" s="23"/>
      <c r="H571" s="23"/>
      <c r="I571" s="23"/>
      <c r="J571" s="23"/>
      <c r="K571" s="23"/>
      <c r="L571" s="23"/>
      <c r="M571" s="23"/>
      <c r="N571" s="23"/>
      <c r="O571" s="23"/>
      <c r="P571" s="24"/>
    </row>
    <row r="572" spans="1:16" ht="15.75" x14ac:dyDescent="0.25">
      <c r="A572" s="61" t="s">
        <v>805</v>
      </c>
      <c r="B572" s="14"/>
      <c r="C572" s="14"/>
      <c r="D572" s="14" t="s">
        <v>806</v>
      </c>
      <c r="E572" s="33"/>
      <c r="F572" s="22"/>
      <c r="G572" s="23"/>
      <c r="H572" s="23"/>
      <c r="I572" s="23"/>
      <c r="J572" s="23"/>
      <c r="K572" s="23"/>
      <c r="L572" s="23"/>
      <c r="M572" s="23"/>
      <c r="N572" s="23"/>
      <c r="O572" s="23"/>
      <c r="P572" s="24"/>
    </row>
    <row r="573" spans="1:16" ht="15.75" x14ac:dyDescent="0.25">
      <c r="A573" s="61" t="s">
        <v>807</v>
      </c>
      <c r="B573" s="14"/>
      <c r="C573" s="14"/>
      <c r="D573" s="14" t="s">
        <v>808</v>
      </c>
      <c r="E573" s="33"/>
      <c r="F573" s="22"/>
      <c r="G573" s="23"/>
      <c r="H573" s="23"/>
      <c r="I573" s="23"/>
      <c r="J573" s="23"/>
      <c r="K573" s="23"/>
      <c r="L573" s="23"/>
      <c r="M573" s="23"/>
      <c r="N573" s="23"/>
      <c r="O573" s="23"/>
      <c r="P573" s="24"/>
    </row>
    <row r="574" spans="1:16" ht="16.5" thickBot="1" x14ac:dyDescent="0.3">
      <c r="A574" s="61" t="s">
        <v>809</v>
      </c>
      <c r="B574" s="14"/>
      <c r="C574" s="14"/>
      <c r="D574" s="14" t="s">
        <v>810</v>
      </c>
      <c r="E574" s="33"/>
      <c r="F574" s="22"/>
      <c r="G574" s="23"/>
      <c r="H574" s="23"/>
      <c r="I574" s="23"/>
      <c r="J574" s="23"/>
      <c r="K574" s="23"/>
      <c r="L574" s="23"/>
      <c r="M574" s="23"/>
      <c r="N574" s="23"/>
      <c r="O574" s="23"/>
      <c r="P574" s="24"/>
    </row>
    <row r="575" spans="1:16" ht="15.75" x14ac:dyDescent="0.25">
      <c r="A575" s="61"/>
      <c r="B575" s="14"/>
      <c r="C575" s="14"/>
      <c r="D575" s="14"/>
      <c r="E575" s="33"/>
      <c r="F575" s="68"/>
      <c r="G575" s="68"/>
      <c r="H575" s="68"/>
      <c r="I575" s="68"/>
      <c r="J575" s="68"/>
      <c r="K575" s="68"/>
      <c r="L575" s="68"/>
      <c r="M575" s="68"/>
      <c r="N575" s="68"/>
      <c r="O575" s="68"/>
      <c r="P575" s="68"/>
    </row>
    <row r="576" spans="1:16" ht="16.5" thickBot="1" x14ac:dyDescent="0.3">
      <c r="A576" s="61"/>
      <c r="B576" s="14"/>
      <c r="C576" s="14"/>
      <c r="D576" s="14"/>
      <c r="E576" s="33"/>
      <c r="F576" s="69"/>
      <c r="G576" s="69"/>
      <c r="H576" s="69"/>
      <c r="I576" s="69"/>
      <c r="J576" s="69"/>
      <c r="K576" s="69"/>
      <c r="L576" s="69"/>
      <c r="M576" s="69"/>
      <c r="N576" s="69"/>
      <c r="O576" s="69"/>
      <c r="P576" s="69"/>
    </row>
    <row r="577" spans="1:16" ht="29.25" customHeight="1" x14ac:dyDescent="0.25">
      <c r="A577" s="5">
        <v>11</v>
      </c>
      <c r="B577" s="195" t="s">
        <v>732</v>
      </c>
      <c r="C577" s="196"/>
      <c r="D577" s="197"/>
      <c r="E577" s="6"/>
      <c r="F577" s="198" t="str">
        <f>F$2</f>
        <v>ACIDIFICADORES, PRECURSORES DE OZONO Y GASES DE EFECTO INVERNADERO</v>
      </c>
      <c r="G577" s="199"/>
      <c r="H577" s="199"/>
      <c r="I577" s="199"/>
      <c r="J577" s="199"/>
      <c r="K577" s="199"/>
      <c r="L577" s="199"/>
      <c r="M577" s="199"/>
      <c r="N577" s="199"/>
      <c r="O577" s="199"/>
      <c r="P577" s="200"/>
    </row>
    <row r="578" spans="1:16" ht="15.75" thickBot="1" x14ac:dyDescent="0.3">
      <c r="A578" s="174"/>
      <c r="B578" s="9"/>
      <c r="C578" s="9"/>
      <c r="D578" s="9"/>
      <c r="E578" s="9"/>
      <c r="F578" s="11" t="str">
        <f t="shared" ref="F578:P578" si="78">F$3</f>
        <v>SOx (t)</v>
      </c>
      <c r="G578" s="12" t="str">
        <f t="shared" si="78"/>
        <v>NOx (t)</v>
      </c>
      <c r="H578" s="12" t="str">
        <f t="shared" si="78"/>
        <v>COVNM (t)</v>
      </c>
      <c r="I578" s="12" t="str">
        <f t="shared" si="78"/>
        <v>CH4 (t)</v>
      </c>
      <c r="J578" s="12" t="str">
        <f t="shared" si="78"/>
        <v>CO (t)</v>
      </c>
      <c r="K578" s="12" t="str">
        <f t="shared" si="78"/>
        <v>CO2 (kt)</v>
      </c>
      <c r="L578" s="12" t="str">
        <f t="shared" si="78"/>
        <v>N2O (t)</v>
      </c>
      <c r="M578" s="12" t="str">
        <f t="shared" si="78"/>
        <v>NH3 (t)</v>
      </c>
      <c r="N578" s="12" t="str">
        <f t="shared" si="78"/>
        <v>SF6 (t CO2eq)</v>
      </c>
      <c r="O578" s="12" t="str">
        <f t="shared" si="78"/>
        <v>HFC (t CO2eq)</v>
      </c>
      <c r="P578" s="13" t="str">
        <f t="shared" si="78"/>
        <v>PFC (t CO2eq)</v>
      </c>
    </row>
    <row r="579" spans="1:16" ht="15.75" x14ac:dyDescent="0.25">
      <c r="A579" s="61" t="s">
        <v>811</v>
      </c>
      <c r="B579" s="14"/>
      <c r="C579" s="15" t="s">
        <v>812</v>
      </c>
      <c r="D579" s="14"/>
      <c r="E579" s="33"/>
      <c r="F579" s="16">
        <f t="shared" ref="F579:P579" si="79">SUM(F580:F586)</f>
        <v>0</v>
      </c>
      <c r="G579" s="17">
        <f t="shared" si="79"/>
        <v>0</v>
      </c>
      <c r="H579" s="17">
        <f t="shared" si="79"/>
        <v>0</v>
      </c>
      <c r="I579" s="17">
        <f t="shared" si="79"/>
        <v>0</v>
      </c>
      <c r="J579" s="17">
        <f t="shared" si="79"/>
        <v>0</v>
      </c>
      <c r="K579" s="17">
        <f t="shared" si="79"/>
        <v>0</v>
      </c>
      <c r="L579" s="17">
        <f t="shared" si="79"/>
        <v>1864.4405389999999</v>
      </c>
      <c r="M579" s="17">
        <f t="shared" si="79"/>
        <v>0</v>
      </c>
      <c r="N579" s="17">
        <f t="shared" si="79"/>
        <v>0</v>
      </c>
      <c r="O579" s="18">
        <f t="shared" si="79"/>
        <v>0</v>
      </c>
      <c r="P579" s="19">
        <f t="shared" si="79"/>
        <v>0</v>
      </c>
    </row>
    <row r="580" spans="1:16" ht="15.75" x14ac:dyDescent="0.25">
      <c r="A580" s="61" t="s">
        <v>813</v>
      </c>
      <c r="B580" s="14"/>
      <c r="C580" s="14"/>
      <c r="D580" s="14" t="s">
        <v>721</v>
      </c>
      <c r="E580" s="33"/>
      <c r="F580" s="22"/>
      <c r="G580" s="23"/>
      <c r="H580" s="23"/>
      <c r="I580" s="23"/>
      <c r="J580" s="23"/>
      <c r="K580" s="23"/>
      <c r="L580" s="23">
        <v>2.1626511853826371</v>
      </c>
      <c r="M580" s="23"/>
      <c r="N580" s="23"/>
      <c r="O580" s="23"/>
      <c r="P580" s="24"/>
    </row>
    <row r="581" spans="1:16" ht="15.75" x14ac:dyDescent="0.25">
      <c r="A581" s="61" t="s">
        <v>814</v>
      </c>
      <c r="B581" s="14"/>
      <c r="C581" s="14"/>
      <c r="D581" s="14" t="s">
        <v>815</v>
      </c>
      <c r="E581" s="33"/>
      <c r="F581" s="22"/>
      <c r="G581" s="23"/>
      <c r="H581" s="23"/>
      <c r="I581" s="23"/>
      <c r="J581" s="23"/>
      <c r="K581" s="23"/>
      <c r="L581" s="23">
        <v>103.1024621942004</v>
      </c>
      <c r="M581" s="23"/>
      <c r="N581" s="23"/>
      <c r="O581" s="23"/>
      <c r="P581" s="24"/>
    </row>
    <row r="582" spans="1:16" ht="15.75" x14ac:dyDescent="0.25">
      <c r="A582" s="61" t="s">
        <v>816</v>
      </c>
      <c r="B582" s="14"/>
      <c r="C582" s="14"/>
      <c r="D582" s="14" t="s">
        <v>817</v>
      </c>
      <c r="E582" s="33"/>
      <c r="F582" s="22"/>
      <c r="G582" s="23"/>
      <c r="H582" s="23"/>
      <c r="I582" s="23"/>
      <c r="J582" s="23"/>
      <c r="K582" s="23"/>
      <c r="L582" s="23"/>
      <c r="M582" s="23"/>
      <c r="N582" s="23"/>
      <c r="O582" s="23"/>
      <c r="P582" s="24"/>
    </row>
    <row r="583" spans="1:16" ht="15.75" x14ac:dyDescent="0.25">
      <c r="A583" s="61" t="s">
        <v>818</v>
      </c>
      <c r="B583" s="14"/>
      <c r="C583" s="14"/>
      <c r="D583" s="14" t="s">
        <v>819</v>
      </c>
      <c r="E583" s="33"/>
      <c r="F583" s="22"/>
      <c r="G583" s="23"/>
      <c r="H583" s="23"/>
      <c r="I583" s="23"/>
      <c r="J583" s="23"/>
      <c r="K583" s="23"/>
      <c r="L583" s="23"/>
      <c r="M583" s="23"/>
      <c r="N583" s="23"/>
      <c r="O583" s="23"/>
      <c r="P583" s="24"/>
    </row>
    <row r="584" spans="1:16" ht="15.75" x14ac:dyDescent="0.25">
      <c r="A584" s="61" t="s">
        <v>820</v>
      </c>
      <c r="B584" s="14"/>
      <c r="C584" s="14"/>
      <c r="D584" s="14" t="s">
        <v>821</v>
      </c>
      <c r="E584" s="33"/>
      <c r="F584" s="22"/>
      <c r="G584" s="23"/>
      <c r="H584" s="23"/>
      <c r="I584" s="23"/>
      <c r="J584" s="23"/>
      <c r="K584" s="23"/>
      <c r="L584" s="23">
        <v>1759.1754256204169</v>
      </c>
      <c r="M584" s="23"/>
      <c r="N584" s="23"/>
      <c r="O584" s="23"/>
      <c r="P584" s="24"/>
    </row>
    <row r="585" spans="1:16" ht="15.75" x14ac:dyDescent="0.25">
      <c r="A585" s="61" t="s">
        <v>822</v>
      </c>
      <c r="B585" s="14"/>
      <c r="C585" s="14"/>
      <c r="D585" s="14" t="s">
        <v>823</v>
      </c>
      <c r="E585" s="33"/>
      <c r="F585" s="22"/>
      <c r="G585" s="23"/>
      <c r="H585" s="23"/>
      <c r="I585" s="23"/>
      <c r="J585" s="23"/>
      <c r="K585" s="23"/>
      <c r="L585" s="23"/>
      <c r="M585" s="23"/>
      <c r="N585" s="23"/>
      <c r="O585" s="23"/>
      <c r="P585" s="24"/>
    </row>
    <row r="586" spans="1:16" ht="15.75" x14ac:dyDescent="0.25">
      <c r="A586" s="61" t="s">
        <v>824</v>
      </c>
      <c r="B586" s="14"/>
      <c r="C586" s="14"/>
      <c r="D586" s="14" t="s">
        <v>825</v>
      </c>
      <c r="E586" s="33"/>
      <c r="F586" s="22"/>
      <c r="G586" s="23"/>
      <c r="H586" s="23"/>
      <c r="I586" s="23"/>
      <c r="J586" s="23"/>
      <c r="K586" s="23"/>
      <c r="L586" s="23"/>
      <c r="M586" s="23"/>
      <c r="N586" s="23"/>
      <c r="O586" s="23"/>
      <c r="P586" s="24"/>
    </row>
    <row r="587" spans="1:16" ht="15.75" x14ac:dyDescent="0.25">
      <c r="A587" s="61"/>
      <c r="B587" s="14"/>
      <c r="C587" s="14"/>
      <c r="D587" s="14"/>
      <c r="E587" s="33"/>
      <c r="F587" s="22"/>
      <c r="G587" s="23"/>
      <c r="H587" s="23"/>
      <c r="I587" s="23"/>
      <c r="J587" s="23"/>
      <c r="K587" s="23"/>
      <c r="L587" s="23"/>
      <c r="M587" s="23"/>
      <c r="N587" s="23"/>
      <c r="O587" s="23"/>
      <c r="P587" s="24"/>
    </row>
    <row r="588" spans="1:16" ht="15.75" x14ac:dyDescent="0.25">
      <c r="A588" s="61" t="s">
        <v>826</v>
      </c>
      <c r="B588" s="14"/>
      <c r="C588" s="15" t="s">
        <v>827</v>
      </c>
      <c r="D588" s="14"/>
      <c r="E588" s="33"/>
      <c r="F588" s="16">
        <f t="shared" ref="F588:P588" si="80">SUM(F589:F591)</f>
        <v>0</v>
      </c>
      <c r="G588" s="17">
        <f t="shared" si="80"/>
        <v>0</v>
      </c>
      <c r="H588" s="17">
        <f t="shared" si="80"/>
        <v>0</v>
      </c>
      <c r="I588" s="17">
        <f t="shared" si="80"/>
        <v>0</v>
      </c>
      <c r="J588" s="17">
        <f t="shared" si="80"/>
        <v>0</v>
      </c>
      <c r="K588" s="17">
        <f t="shared" si="80"/>
        <v>0</v>
      </c>
      <c r="L588" s="17">
        <f t="shared" si="80"/>
        <v>0</v>
      </c>
      <c r="M588" s="17">
        <f t="shared" si="80"/>
        <v>0</v>
      </c>
      <c r="N588" s="17">
        <f t="shared" si="80"/>
        <v>0</v>
      </c>
      <c r="O588" s="18">
        <f t="shared" si="80"/>
        <v>0</v>
      </c>
      <c r="P588" s="19">
        <f t="shared" si="80"/>
        <v>0</v>
      </c>
    </row>
    <row r="589" spans="1:16" ht="15.75" x14ac:dyDescent="0.25">
      <c r="A589" s="61" t="s">
        <v>828</v>
      </c>
      <c r="B589" s="14"/>
      <c r="C589" s="14"/>
      <c r="D589" s="14" t="s">
        <v>829</v>
      </c>
      <c r="E589" s="33"/>
      <c r="F589" s="22"/>
      <c r="G589" s="23"/>
      <c r="H589" s="23"/>
      <c r="I589" s="23"/>
      <c r="J589" s="23"/>
      <c r="K589" s="23"/>
      <c r="L589" s="23"/>
      <c r="M589" s="23"/>
      <c r="N589" s="23"/>
      <c r="O589" s="23"/>
      <c r="P589" s="24"/>
    </row>
    <row r="590" spans="1:16" ht="15.75" x14ac:dyDescent="0.25">
      <c r="A590" s="61" t="s">
        <v>830</v>
      </c>
      <c r="B590" s="14"/>
      <c r="C590" s="14"/>
      <c r="D590" s="14" t="s">
        <v>831</v>
      </c>
      <c r="E590" s="33"/>
      <c r="F590" s="22"/>
      <c r="G590" s="23"/>
      <c r="H590" s="23"/>
      <c r="I590" s="23"/>
      <c r="J590" s="23"/>
      <c r="K590" s="23"/>
      <c r="L590" s="23"/>
      <c r="M590" s="23"/>
      <c r="N590" s="23"/>
      <c r="O590" s="23"/>
      <c r="P590" s="24"/>
    </row>
    <row r="591" spans="1:16" ht="15.75" x14ac:dyDescent="0.25">
      <c r="A591" s="61" t="s">
        <v>832</v>
      </c>
      <c r="B591" s="14"/>
      <c r="C591" s="14"/>
      <c r="D591" s="14" t="s">
        <v>833</v>
      </c>
      <c r="E591" s="33"/>
      <c r="F591" s="22"/>
      <c r="G591" s="23"/>
      <c r="H591" s="23"/>
      <c r="I591" s="23"/>
      <c r="J591" s="23"/>
      <c r="K591" s="23"/>
      <c r="L591" s="23"/>
      <c r="M591" s="23"/>
      <c r="N591" s="23"/>
      <c r="O591" s="23"/>
      <c r="P591" s="24"/>
    </row>
    <row r="592" spans="1:16" ht="15.75" x14ac:dyDescent="0.25">
      <c r="A592" s="181"/>
      <c r="B592" s="85"/>
      <c r="C592" s="85"/>
      <c r="D592" s="85"/>
      <c r="E592" s="33"/>
      <c r="F592" s="22"/>
      <c r="G592" s="23"/>
      <c r="H592" s="23"/>
      <c r="I592" s="23"/>
      <c r="J592" s="23"/>
      <c r="K592" s="23"/>
      <c r="L592" s="23"/>
      <c r="M592" s="23"/>
      <c r="N592" s="23"/>
      <c r="O592" s="23"/>
      <c r="P592" s="24"/>
    </row>
    <row r="593" spans="1:16" ht="15.75" x14ac:dyDescent="0.25">
      <c r="A593" s="61" t="s">
        <v>834</v>
      </c>
      <c r="B593" s="14"/>
      <c r="C593" s="15" t="s">
        <v>835</v>
      </c>
      <c r="D593" s="14"/>
      <c r="E593" s="33"/>
      <c r="F593" s="16"/>
      <c r="G593" s="17"/>
      <c r="H593" s="17"/>
      <c r="I593" s="17"/>
      <c r="J593" s="17"/>
      <c r="K593" s="17"/>
      <c r="L593" s="17"/>
      <c r="M593" s="17"/>
      <c r="N593" s="17"/>
      <c r="O593" s="18"/>
      <c r="P593" s="19"/>
    </row>
    <row r="594" spans="1:16" x14ac:dyDescent="0.2">
      <c r="A594" s="177"/>
      <c r="B594" s="33"/>
      <c r="C594" s="33"/>
      <c r="D594" s="33"/>
      <c r="E594" s="33"/>
      <c r="F594" s="81"/>
      <c r="G594" s="82"/>
      <c r="H594" s="82"/>
      <c r="I594" s="82"/>
      <c r="J594" s="82"/>
      <c r="K594" s="82"/>
      <c r="L594" s="82"/>
      <c r="M594" s="82"/>
      <c r="N594" s="82"/>
      <c r="O594" s="82"/>
      <c r="P594" s="83"/>
    </row>
    <row r="595" spans="1:16" ht="15.75" x14ac:dyDescent="0.25">
      <c r="A595" s="61" t="s">
        <v>836</v>
      </c>
      <c r="B595" s="14"/>
      <c r="C595" s="15" t="s">
        <v>837</v>
      </c>
      <c r="D595" s="14"/>
      <c r="E595" s="33"/>
      <c r="F595" s="16"/>
      <c r="G595" s="17"/>
      <c r="H595" s="17"/>
      <c r="I595" s="17"/>
      <c r="J595" s="17"/>
      <c r="K595" s="17"/>
      <c r="L595" s="17"/>
      <c r="M595" s="17"/>
      <c r="N595" s="17"/>
      <c r="O595" s="18"/>
      <c r="P595" s="19"/>
    </row>
    <row r="596" spans="1:16" ht="15.75" x14ac:dyDescent="0.25">
      <c r="A596" s="61"/>
      <c r="B596" s="14"/>
      <c r="C596" s="54"/>
      <c r="D596" s="14"/>
      <c r="E596" s="33"/>
      <c r="F596" s="22"/>
      <c r="G596" s="23"/>
      <c r="H596" s="23"/>
      <c r="I596" s="23"/>
      <c r="J596" s="23"/>
      <c r="K596" s="23"/>
      <c r="L596" s="23"/>
      <c r="M596" s="23"/>
      <c r="N596" s="23"/>
      <c r="O596" s="23"/>
      <c r="P596" s="24"/>
    </row>
    <row r="597" spans="1:16" ht="15.75" x14ac:dyDescent="0.25">
      <c r="A597" s="61" t="s">
        <v>838</v>
      </c>
      <c r="B597" s="14"/>
      <c r="C597" s="15" t="s">
        <v>839</v>
      </c>
      <c r="D597" s="14"/>
      <c r="E597" s="33"/>
      <c r="F597" s="16"/>
      <c r="G597" s="17"/>
      <c r="H597" s="17"/>
      <c r="I597" s="17"/>
      <c r="J597" s="17"/>
      <c r="K597" s="17"/>
      <c r="L597" s="17"/>
      <c r="M597" s="17"/>
      <c r="N597" s="17"/>
      <c r="O597" s="18"/>
      <c r="P597" s="19"/>
    </row>
    <row r="598" spans="1:16" x14ac:dyDescent="0.2">
      <c r="A598" s="177"/>
      <c r="B598" s="33"/>
      <c r="C598" s="33"/>
      <c r="D598" s="33"/>
      <c r="E598" s="33"/>
      <c r="F598" s="81"/>
      <c r="G598" s="82"/>
      <c r="H598" s="82"/>
      <c r="I598" s="82"/>
      <c r="J598" s="82"/>
      <c r="K598" s="82"/>
      <c r="L598" s="82"/>
      <c r="M598" s="82"/>
      <c r="N598" s="82"/>
      <c r="O598" s="82"/>
      <c r="P598" s="83"/>
    </row>
    <row r="599" spans="1:16" ht="15.75" x14ac:dyDescent="0.25">
      <c r="A599" s="61" t="s">
        <v>840</v>
      </c>
      <c r="B599" s="14"/>
      <c r="C599" s="15" t="s">
        <v>841</v>
      </c>
      <c r="D599" s="14"/>
      <c r="E599" s="33"/>
      <c r="F599" s="16">
        <f t="shared" ref="F599:P599" si="81">SUM(F600:F610)</f>
        <v>0</v>
      </c>
      <c r="G599" s="17">
        <f t="shared" si="81"/>
        <v>0</v>
      </c>
      <c r="H599" s="17">
        <f t="shared" si="81"/>
        <v>0</v>
      </c>
      <c r="I599" s="17">
        <f t="shared" si="81"/>
        <v>0</v>
      </c>
      <c r="J599" s="17">
        <f t="shared" si="81"/>
        <v>0</v>
      </c>
      <c r="K599" s="17">
        <f t="shared" si="81"/>
        <v>0</v>
      </c>
      <c r="L599" s="17">
        <f t="shared" si="81"/>
        <v>0</v>
      </c>
      <c r="M599" s="17">
        <f t="shared" si="81"/>
        <v>0</v>
      </c>
      <c r="N599" s="17">
        <f t="shared" si="81"/>
        <v>0</v>
      </c>
      <c r="O599" s="18">
        <f t="shared" si="81"/>
        <v>0</v>
      </c>
      <c r="P599" s="19">
        <f t="shared" si="81"/>
        <v>0</v>
      </c>
    </row>
    <row r="600" spans="1:16" ht="15.75" x14ac:dyDescent="0.25">
      <c r="A600" s="61" t="s">
        <v>842</v>
      </c>
      <c r="B600" s="14"/>
      <c r="C600" s="14"/>
      <c r="D600" s="14" t="s">
        <v>736</v>
      </c>
      <c r="E600" s="33"/>
      <c r="F600" s="22"/>
      <c r="G600" s="23"/>
      <c r="H600" s="23"/>
      <c r="I600" s="23"/>
      <c r="J600" s="23"/>
      <c r="K600" s="23"/>
      <c r="L600" s="23"/>
      <c r="M600" s="23"/>
      <c r="N600" s="23"/>
      <c r="O600" s="23"/>
      <c r="P600" s="24"/>
    </row>
    <row r="601" spans="1:16" ht="15.75" x14ac:dyDescent="0.25">
      <c r="A601" s="61" t="s">
        <v>843</v>
      </c>
      <c r="B601" s="14"/>
      <c r="C601" s="14"/>
      <c r="D601" s="14" t="s">
        <v>738</v>
      </c>
      <c r="E601" s="33"/>
      <c r="F601" s="22"/>
      <c r="G601" s="23"/>
      <c r="H601" s="23"/>
      <c r="I601" s="23"/>
      <c r="J601" s="23"/>
      <c r="K601" s="23"/>
      <c r="L601" s="23"/>
      <c r="M601" s="23"/>
      <c r="N601" s="23"/>
      <c r="O601" s="23"/>
      <c r="P601" s="24"/>
    </row>
    <row r="602" spans="1:16" ht="15.75" x14ac:dyDescent="0.25">
      <c r="A602" s="61" t="s">
        <v>844</v>
      </c>
      <c r="B602" s="14"/>
      <c r="C602" s="14"/>
      <c r="D602" s="14" t="s">
        <v>740</v>
      </c>
      <c r="E602" s="33"/>
      <c r="F602" s="22"/>
      <c r="G602" s="23"/>
      <c r="H602" s="23"/>
      <c r="I602" s="23"/>
      <c r="J602" s="23"/>
      <c r="K602" s="23"/>
      <c r="L602" s="23"/>
      <c r="M602" s="23"/>
      <c r="N602" s="23"/>
      <c r="O602" s="23"/>
      <c r="P602" s="24"/>
    </row>
    <row r="603" spans="1:16" ht="15.75" x14ac:dyDescent="0.25">
      <c r="A603" s="61" t="s">
        <v>845</v>
      </c>
      <c r="B603" s="14"/>
      <c r="C603" s="14"/>
      <c r="D603" s="14" t="s">
        <v>742</v>
      </c>
      <c r="E603" s="33"/>
      <c r="F603" s="22"/>
      <c r="G603" s="23"/>
      <c r="H603" s="23"/>
      <c r="I603" s="23"/>
      <c r="J603" s="23"/>
      <c r="K603" s="23"/>
      <c r="L603" s="23"/>
      <c r="M603" s="23"/>
      <c r="N603" s="23"/>
      <c r="O603" s="23"/>
      <c r="P603" s="24"/>
    </row>
    <row r="604" spans="1:16" ht="15.75" x14ac:dyDescent="0.25">
      <c r="A604" s="61" t="s">
        <v>846</v>
      </c>
      <c r="B604" s="14"/>
      <c r="C604" s="14"/>
      <c r="D604" s="14" t="s">
        <v>744</v>
      </c>
      <c r="E604" s="33"/>
      <c r="F604" s="22"/>
      <c r="G604" s="23"/>
      <c r="H604" s="23"/>
      <c r="I604" s="23"/>
      <c r="J604" s="23"/>
      <c r="K604" s="23"/>
      <c r="L604" s="23"/>
      <c r="M604" s="23"/>
      <c r="N604" s="23"/>
      <c r="O604" s="23"/>
      <c r="P604" s="24"/>
    </row>
    <row r="605" spans="1:16" ht="15.75" x14ac:dyDescent="0.25">
      <c r="A605" s="61" t="s">
        <v>847</v>
      </c>
      <c r="B605" s="14"/>
      <c r="C605" s="14"/>
      <c r="D605" s="14" t="s">
        <v>746</v>
      </c>
      <c r="E605" s="33"/>
      <c r="F605" s="22"/>
      <c r="G605" s="23"/>
      <c r="H605" s="23"/>
      <c r="I605" s="23"/>
      <c r="J605" s="23"/>
      <c r="K605" s="23"/>
      <c r="L605" s="23"/>
      <c r="M605" s="23"/>
      <c r="N605" s="23"/>
      <c r="O605" s="23"/>
      <c r="P605" s="24"/>
    </row>
    <row r="606" spans="1:16" ht="15.75" x14ac:dyDescent="0.25">
      <c r="A606" s="61" t="s">
        <v>848</v>
      </c>
      <c r="B606" s="14"/>
      <c r="C606" s="14"/>
      <c r="D606" s="14" t="s">
        <v>748</v>
      </c>
      <c r="E606" s="33"/>
      <c r="F606" s="22"/>
      <c r="G606" s="23"/>
      <c r="H606" s="23"/>
      <c r="I606" s="23"/>
      <c r="J606" s="23"/>
      <c r="K606" s="23"/>
      <c r="L606" s="23"/>
      <c r="M606" s="23"/>
      <c r="N606" s="23"/>
      <c r="O606" s="23"/>
      <c r="P606" s="24"/>
    </row>
    <row r="607" spans="1:16" ht="15.75" x14ac:dyDescent="0.25">
      <c r="A607" s="61" t="s">
        <v>849</v>
      </c>
      <c r="B607" s="14"/>
      <c r="C607" s="14"/>
      <c r="D607" s="14" t="s">
        <v>750</v>
      </c>
      <c r="E607" s="33"/>
      <c r="F607" s="22"/>
      <c r="G607" s="23"/>
      <c r="H607" s="23"/>
      <c r="I607" s="23"/>
      <c r="J607" s="23"/>
      <c r="K607" s="23"/>
      <c r="L607" s="23"/>
      <c r="M607" s="23"/>
      <c r="N607" s="23"/>
      <c r="O607" s="23"/>
      <c r="P607" s="24"/>
    </row>
    <row r="608" spans="1:16" ht="15.75" x14ac:dyDescent="0.25">
      <c r="A608" s="61" t="s">
        <v>850</v>
      </c>
      <c r="B608" s="14"/>
      <c r="C608" s="14"/>
      <c r="D608" s="14" t="s">
        <v>752</v>
      </c>
      <c r="E608" s="33"/>
      <c r="F608" s="22"/>
      <c r="G608" s="23"/>
      <c r="H608" s="23"/>
      <c r="I608" s="23"/>
      <c r="J608" s="23"/>
      <c r="K608" s="23"/>
      <c r="L608" s="23"/>
      <c r="M608" s="23"/>
      <c r="N608" s="23"/>
      <c r="O608" s="23"/>
      <c r="P608" s="24"/>
    </row>
    <row r="609" spans="1:16" ht="15.75" x14ac:dyDescent="0.25">
      <c r="A609" s="61" t="s">
        <v>851</v>
      </c>
      <c r="B609" s="14"/>
      <c r="C609" s="14"/>
      <c r="D609" s="14" t="s">
        <v>754</v>
      </c>
      <c r="E609" s="33"/>
      <c r="F609" s="22"/>
      <c r="G609" s="23"/>
      <c r="H609" s="23"/>
      <c r="I609" s="23"/>
      <c r="J609" s="23"/>
      <c r="K609" s="23"/>
      <c r="L609" s="23"/>
      <c r="M609" s="23"/>
      <c r="N609" s="23"/>
      <c r="O609" s="23"/>
      <c r="P609" s="24"/>
    </row>
    <row r="610" spans="1:16" ht="15.75" x14ac:dyDescent="0.25">
      <c r="A610" s="61" t="s">
        <v>852</v>
      </c>
      <c r="B610" s="14"/>
      <c r="C610" s="14"/>
      <c r="D610" s="14" t="s">
        <v>756</v>
      </c>
      <c r="E610" s="33"/>
      <c r="F610" s="22"/>
      <c r="G610" s="23"/>
      <c r="H610" s="23"/>
      <c r="I610" s="23"/>
      <c r="J610" s="23"/>
      <c r="K610" s="23"/>
      <c r="L610" s="23"/>
      <c r="M610" s="23"/>
      <c r="N610" s="23"/>
      <c r="O610" s="23"/>
      <c r="P610" s="24"/>
    </row>
    <row r="611" spans="1:16" ht="15.75" x14ac:dyDescent="0.25">
      <c r="A611" s="176"/>
      <c r="B611" s="14"/>
      <c r="C611" s="15"/>
      <c r="D611" s="14"/>
      <c r="E611" s="33"/>
      <c r="F611" s="22"/>
      <c r="G611" s="23"/>
      <c r="H611" s="23"/>
      <c r="I611" s="23"/>
      <c r="J611" s="23"/>
      <c r="K611" s="23"/>
      <c r="L611" s="23"/>
      <c r="M611" s="23"/>
      <c r="N611" s="23"/>
      <c r="O611" s="23"/>
      <c r="P611" s="24"/>
    </row>
    <row r="612" spans="1:16" ht="15.75" x14ac:dyDescent="0.25">
      <c r="A612" s="61" t="s">
        <v>853</v>
      </c>
      <c r="B612" s="14"/>
      <c r="C612" s="15" t="s">
        <v>854</v>
      </c>
      <c r="D612" s="14"/>
      <c r="E612" s="33"/>
      <c r="F612" s="16">
        <f t="shared" ref="F612:P612" si="82">SUM(F613:F623)</f>
        <v>0</v>
      </c>
      <c r="G612" s="17">
        <f t="shared" si="82"/>
        <v>0</v>
      </c>
      <c r="H612" s="17">
        <f t="shared" si="82"/>
        <v>0</v>
      </c>
      <c r="I612" s="17">
        <f t="shared" si="82"/>
        <v>0</v>
      </c>
      <c r="J612" s="17">
        <f t="shared" si="82"/>
        <v>0</v>
      </c>
      <c r="K612" s="17">
        <f t="shared" si="82"/>
        <v>0</v>
      </c>
      <c r="L612" s="17">
        <f t="shared" si="82"/>
        <v>0</v>
      </c>
      <c r="M612" s="17">
        <f t="shared" si="82"/>
        <v>0</v>
      </c>
      <c r="N612" s="17">
        <f t="shared" si="82"/>
        <v>0</v>
      </c>
      <c r="O612" s="18">
        <f t="shared" si="82"/>
        <v>0</v>
      </c>
      <c r="P612" s="19">
        <f t="shared" si="82"/>
        <v>0</v>
      </c>
    </row>
    <row r="613" spans="1:16" ht="15.75" x14ac:dyDescent="0.25">
      <c r="A613" s="61" t="s">
        <v>855</v>
      </c>
      <c r="B613" s="14"/>
      <c r="C613" s="15"/>
      <c r="D613" s="14" t="s">
        <v>760</v>
      </c>
      <c r="E613" s="33"/>
      <c r="F613" s="22"/>
      <c r="G613" s="23"/>
      <c r="H613" s="23"/>
      <c r="I613" s="23"/>
      <c r="J613" s="23"/>
      <c r="K613" s="23"/>
      <c r="L613" s="23"/>
      <c r="M613" s="23"/>
      <c r="N613" s="23"/>
      <c r="O613" s="23"/>
      <c r="P613" s="24"/>
    </row>
    <row r="614" spans="1:16" ht="15.75" x14ac:dyDescent="0.25">
      <c r="A614" s="61" t="s">
        <v>856</v>
      </c>
      <c r="B614" s="14"/>
      <c r="C614" s="15"/>
      <c r="D614" s="14" t="s">
        <v>762</v>
      </c>
      <c r="E614" s="33"/>
      <c r="F614" s="22"/>
      <c r="G614" s="23"/>
      <c r="H614" s="23"/>
      <c r="I614" s="23"/>
      <c r="J614" s="23"/>
      <c r="K614" s="23"/>
      <c r="L614" s="23"/>
      <c r="M614" s="23"/>
      <c r="N614" s="23"/>
      <c r="O614" s="23"/>
      <c r="P614" s="24"/>
    </row>
    <row r="615" spans="1:16" ht="15.75" x14ac:dyDescent="0.25">
      <c r="A615" s="61" t="s">
        <v>857</v>
      </c>
      <c r="B615" s="14"/>
      <c r="C615" s="15"/>
      <c r="D615" s="14" t="s">
        <v>764</v>
      </c>
      <c r="E615" s="33"/>
      <c r="F615" s="22"/>
      <c r="G615" s="23"/>
      <c r="H615" s="23"/>
      <c r="I615" s="23"/>
      <c r="J615" s="23"/>
      <c r="K615" s="23"/>
      <c r="L615" s="23"/>
      <c r="M615" s="23"/>
      <c r="N615" s="23"/>
      <c r="O615" s="23"/>
      <c r="P615" s="24"/>
    </row>
    <row r="616" spans="1:16" ht="15.75" x14ac:dyDescent="0.25">
      <c r="A616" s="61" t="s">
        <v>858</v>
      </c>
      <c r="B616" s="14"/>
      <c r="C616" s="15"/>
      <c r="D616" s="14" t="s">
        <v>766</v>
      </c>
      <c r="E616" s="33"/>
      <c r="F616" s="22"/>
      <c r="G616" s="23"/>
      <c r="H616" s="23"/>
      <c r="I616" s="23"/>
      <c r="J616" s="23"/>
      <c r="K616" s="23"/>
      <c r="L616" s="23"/>
      <c r="M616" s="23"/>
      <c r="N616" s="23"/>
      <c r="O616" s="23"/>
      <c r="P616" s="24"/>
    </row>
    <row r="617" spans="1:16" ht="15.75" x14ac:dyDescent="0.25">
      <c r="A617" s="61" t="s">
        <v>859</v>
      </c>
      <c r="B617" s="14"/>
      <c r="C617" s="15"/>
      <c r="D617" s="14" t="s">
        <v>768</v>
      </c>
      <c r="E617" s="33"/>
      <c r="F617" s="22"/>
      <c r="G617" s="23"/>
      <c r="H617" s="23"/>
      <c r="I617" s="23"/>
      <c r="J617" s="23"/>
      <c r="K617" s="23"/>
      <c r="L617" s="23"/>
      <c r="M617" s="23"/>
      <c r="N617" s="23"/>
      <c r="O617" s="23"/>
      <c r="P617" s="24"/>
    </row>
    <row r="618" spans="1:16" ht="15.75" x14ac:dyDescent="0.25">
      <c r="A618" s="61" t="s">
        <v>860</v>
      </c>
      <c r="B618" s="14"/>
      <c r="C618" s="15"/>
      <c r="D618" s="14" t="s">
        <v>770</v>
      </c>
      <c r="E618" s="33"/>
      <c r="F618" s="22"/>
      <c r="G618" s="23"/>
      <c r="H618" s="23"/>
      <c r="I618" s="23"/>
      <c r="J618" s="23"/>
      <c r="K618" s="23"/>
      <c r="L618" s="23"/>
      <c r="M618" s="23"/>
      <c r="N618" s="23"/>
      <c r="O618" s="23"/>
      <c r="P618" s="24"/>
    </row>
    <row r="619" spans="1:16" ht="15.75" x14ac:dyDescent="0.25">
      <c r="A619" s="61" t="s">
        <v>861</v>
      </c>
      <c r="B619" s="14"/>
      <c r="C619" s="15"/>
      <c r="D619" s="14" t="s">
        <v>772</v>
      </c>
      <c r="E619" s="33"/>
      <c r="F619" s="22"/>
      <c r="G619" s="23"/>
      <c r="H619" s="23"/>
      <c r="I619" s="23"/>
      <c r="J619" s="23"/>
      <c r="K619" s="23"/>
      <c r="L619" s="23"/>
      <c r="M619" s="23"/>
      <c r="N619" s="23"/>
      <c r="O619" s="23"/>
      <c r="P619" s="24"/>
    </row>
    <row r="620" spans="1:16" ht="15.75" x14ac:dyDescent="0.25">
      <c r="A620" s="61" t="s">
        <v>862</v>
      </c>
      <c r="B620" s="14"/>
      <c r="C620" s="15"/>
      <c r="D620" s="14" t="s">
        <v>774</v>
      </c>
      <c r="E620" s="33"/>
      <c r="F620" s="22"/>
      <c r="G620" s="23"/>
      <c r="H620" s="23"/>
      <c r="I620" s="23"/>
      <c r="J620" s="23"/>
      <c r="K620" s="23"/>
      <c r="L620" s="23"/>
      <c r="M620" s="23"/>
      <c r="N620" s="23"/>
      <c r="O620" s="23"/>
      <c r="P620" s="24"/>
    </row>
    <row r="621" spans="1:16" ht="15.75" x14ac:dyDescent="0.25">
      <c r="A621" s="61" t="s">
        <v>863</v>
      </c>
      <c r="B621" s="14"/>
      <c r="C621" s="15"/>
      <c r="D621" s="14" t="s">
        <v>776</v>
      </c>
      <c r="E621" s="33"/>
      <c r="F621" s="22"/>
      <c r="G621" s="23"/>
      <c r="H621" s="23"/>
      <c r="I621" s="23"/>
      <c r="J621" s="23"/>
      <c r="K621" s="23"/>
      <c r="L621" s="23"/>
      <c r="M621" s="23"/>
      <c r="N621" s="23"/>
      <c r="O621" s="23"/>
      <c r="P621" s="24"/>
    </row>
    <row r="622" spans="1:16" ht="15.75" x14ac:dyDescent="0.25">
      <c r="A622" s="61" t="s">
        <v>864</v>
      </c>
      <c r="B622" s="14"/>
      <c r="C622" s="15"/>
      <c r="D622" s="14" t="s">
        <v>778</v>
      </c>
      <c r="E622" s="33"/>
      <c r="F622" s="22"/>
      <c r="G622" s="23"/>
      <c r="H622" s="23"/>
      <c r="I622" s="23"/>
      <c r="J622" s="23"/>
      <c r="K622" s="23"/>
      <c r="L622" s="23"/>
      <c r="M622" s="23"/>
      <c r="N622" s="23"/>
      <c r="O622" s="23"/>
      <c r="P622" s="24"/>
    </row>
    <row r="623" spans="1:16" ht="16.5" thickBot="1" x14ac:dyDescent="0.3">
      <c r="A623" s="61" t="s">
        <v>865</v>
      </c>
      <c r="B623" s="14"/>
      <c r="C623" s="15"/>
      <c r="D623" s="14" t="s">
        <v>756</v>
      </c>
      <c r="E623" s="33"/>
      <c r="F623" s="22"/>
      <c r="G623" s="23"/>
      <c r="H623" s="23"/>
      <c r="I623" s="23"/>
      <c r="J623" s="23"/>
      <c r="K623" s="23"/>
      <c r="L623" s="23"/>
      <c r="M623" s="23"/>
      <c r="N623" s="23"/>
      <c r="O623" s="23"/>
      <c r="P623" s="24"/>
    </row>
    <row r="624" spans="1:16" ht="15.75" x14ac:dyDescent="0.25">
      <c r="A624" s="181"/>
      <c r="B624" s="86"/>
      <c r="C624" s="87"/>
      <c r="D624" s="85"/>
      <c r="E624" s="33"/>
      <c r="F624" s="68"/>
      <c r="G624" s="68"/>
      <c r="H624" s="68"/>
      <c r="I624" s="68"/>
      <c r="J624" s="68"/>
      <c r="K624" s="68"/>
      <c r="L624" s="68"/>
      <c r="M624" s="68"/>
      <c r="N624" s="68"/>
      <c r="O624" s="68"/>
      <c r="P624" s="68"/>
    </row>
    <row r="625" spans="1:16" ht="16.5" thickBot="1" x14ac:dyDescent="0.3">
      <c r="A625" s="181"/>
      <c r="B625" s="86"/>
      <c r="C625" s="87"/>
      <c r="D625" s="85"/>
      <c r="E625" s="33"/>
      <c r="F625" s="69"/>
      <c r="G625" s="69"/>
      <c r="H625" s="69"/>
      <c r="I625" s="69"/>
      <c r="J625" s="69"/>
      <c r="K625" s="69"/>
      <c r="L625" s="69"/>
      <c r="M625" s="69"/>
      <c r="N625" s="69"/>
      <c r="O625" s="69"/>
      <c r="P625" s="69"/>
    </row>
    <row r="626" spans="1:16" ht="29.25" customHeight="1" x14ac:dyDescent="0.25">
      <c r="A626" s="5">
        <v>11</v>
      </c>
      <c r="B626" s="195" t="s">
        <v>732</v>
      </c>
      <c r="C626" s="196"/>
      <c r="D626" s="197"/>
      <c r="E626" s="6"/>
      <c r="F626" s="198" t="str">
        <f>F$2</f>
        <v>ACIDIFICADORES, PRECURSORES DE OZONO Y GASES DE EFECTO INVERNADERO</v>
      </c>
      <c r="G626" s="199"/>
      <c r="H626" s="199"/>
      <c r="I626" s="199"/>
      <c r="J626" s="199"/>
      <c r="K626" s="199"/>
      <c r="L626" s="199"/>
      <c r="M626" s="199"/>
      <c r="N626" s="199"/>
      <c r="O626" s="199"/>
      <c r="P626" s="200"/>
    </row>
    <row r="627" spans="1:16" ht="15.75" thickBot="1" x14ac:dyDescent="0.3">
      <c r="A627" s="174"/>
      <c r="B627" s="9"/>
      <c r="C627" s="9"/>
      <c r="D627" s="9"/>
      <c r="E627" s="9"/>
      <c r="F627" s="11" t="str">
        <f t="shared" ref="F627:P627" si="83">F$3</f>
        <v>SOx (t)</v>
      </c>
      <c r="G627" s="12" t="str">
        <f t="shared" si="83"/>
        <v>NOx (t)</v>
      </c>
      <c r="H627" s="12" t="str">
        <f t="shared" si="83"/>
        <v>COVNM (t)</v>
      </c>
      <c r="I627" s="12" t="str">
        <f t="shared" si="83"/>
        <v>CH4 (t)</v>
      </c>
      <c r="J627" s="12" t="str">
        <f t="shared" si="83"/>
        <v>CO (t)</v>
      </c>
      <c r="K627" s="12" t="str">
        <f t="shared" si="83"/>
        <v>CO2 (kt)</v>
      </c>
      <c r="L627" s="12" t="str">
        <f t="shared" si="83"/>
        <v>N2O (t)</v>
      </c>
      <c r="M627" s="12" t="str">
        <f t="shared" si="83"/>
        <v>NH3 (t)</v>
      </c>
      <c r="N627" s="12" t="str">
        <f t="shared" si="83"/>
        <v>SF6 (t CO2eq)</v>
      </c>
      <c r="O627" s="12" t="str">
        <f t="shared" si="83"/>
        <v>HFC (t CO2eq)</v>
      </c>
      <c r="P627" s="13" t="str">
        <f t="shared" si="83"/>
        <v>PFC (t CO2eq)</v>
      </c>
    </row>
    <row r="628" spans="1:16" ht="15.75" x14ac:dyDescent="0.25">
      <c r="A628" s="61" t="s">
        <v>866</v>
      </c>
      <c r="B628" s="14"/>
      <c r="C628" s="15" t="s">
        <v>867</v>
      </c>
      <c r="D628" s="14"/>
      <c r="E628" s="33"/>
      <c r="F628" s="16">
        <f t="shared" ref="F628:P628" si="84">SUM(F629:F633)</f>
        <v>0</v>
      </c>
      <c r="G628" s="17">
        <f t="shared" si="84"/>
        <v>0</v>
      </c>
      <c r="H628" s="17">
        <f t="shared" si="84"/>
        <v>0</v>
      </c>
      <c r="I628" s="17">
        <f t="shared" si="84"/>
        <v>0</v>
      </c>
      <c r="J628" s="17">
        <f t="shared" si="84"/>
        <v>0</v>
      </c>
      <c r="K628" s="17">
        <f t="shared" si="84"/>
        <v>0</v>
      </c>
      <c r="L628" s="17">
        <f t="shared" si="84"/>
        <v>0</v>
      </c>
      <c r="M628" s="17">
        <f t="shared" si="84"/>
        <v>0</v>
      </c>
      <c r="N628" s="17">
        <f t="shared" si="84"/>
        <v>0</v>
      </c>
      <c r="O628" s="18">
        <f t="shared" si="84"/>
        <v>0</v>
      </c>
      <c r="P628" s="19">
        <f t="shared" si="84"/>
        <v>0</v>
      </c>
    </row>
    <row r="629" spans="1:16" ht="15.75" x14ac:dyDescent="0.25">
      <c r="A629" s="61" t="s">
        <v>868</v>
      </c>
      <c r="B629" s="14"/>
      <c r="C629" s="15"/>
      <c r="D629" s="14" t="s">
        <v>869</v>
      </c>
      <c r="E629" s="33"/>
      <c r="F629" s="22"/>
      <c r="G629" s="23"/>
      <c r="H629" s="23"/>
      <c r="I629" s="23"/>
      <c r="J629" s="23"/>
      <c r="K629" s="23"/>
      <c r="L629" s="23"/>
      <c r="M629" s="23"/>
      <c r="N629" s="23"/>
      <c r="O629" s="88"/>
      <c r="P629" s="24"/>
    </row>
    <row r="630" spans="1:16" ht="15.75" x14ac:dyDescent="0.25">
      <c r="A630" s="61" t="s">
        <v>870</v>
      </c>
      <c r="B630" s="14"/>
      <c r="C630" s="15"/>
      <c r="D630" s="14" t="s">
        <v>871</v>
      </c>
      <c r="E630" s="33"/>
      <c r="F630" s="22"/>
      <c r="G630" s="23"/>
      <c r="H630" s="23"/>
      <c r="I630" s="23"/>
      <c r="J630" s="23"/>
      <c r="K630" s="23"/>
      <c r="L630" s="23"/>
      <c r="M630" s="23"/>
      <c r="N630" s="23"/>
      <c r="O630" s="88"/>
      <c r="P630" s="24"/>
    </row>
    <row r="631" spans="1:16" ht="15.75" x14ac:dyDescent="0.25">
      <c r="A631" s="61" t="s">
        <v>872</v>
      </c>
      <c r="B631" s="14"/>
      <c r="C631" s="15"/>
      <c r="D631" s="14" t="s">
        <v>873</v>
      </c>
      <c r="E631" s="33"/>
      <c r="F631" s="22"/>
      <c r="G631" s="23"/>
      <c r="H631" s="23"/>
      <c r="I631" s="23"/>
      <c r="J631" s="23"/>
      <c r="K631" s="23"/>
      <c r="L631" s="23"/>
      <c r="M631" s="23"/>
      <c r="N631" s="23"/>
      <c r="O631" s="88"/>
      <c r="P631" s="24"/>
    </row>
    <row r="632" spans="1:16" ht="15.75" x14ac:dyDescent="0.25">
      <c r="A632" s="61" t="s">
        <v>874</v>
      </c>
      <c r="B632" s="14"/>
      <c r="C632" s="15"/>
      <c r="D632" s="14" t="s">
        <v>875</v>
      </c>
      <c r="E632" s="33"/>
      <c r="F632" s="22"/>
      <c r="G632" s="23"/>
      <c r="H632" s="23"/>
      <c r="I632" s="23"/>
      <c r="J632" s="23"/>
      <c r="K632" s="23"/>
      <c r="L632" s="23"/>
      <c r="M632" s="23"/>
      <c r="N632" s="23"/>
      <c r="O632" s="88"/>
      <c r="P632" s="24"/>
    </row>
    <row r="633" spans="1:16" ht="15.75" x14ac:dyDescent="0.25">
      <c r="A633" s="61" t="s">
        <v>876</v>
      </c>
      <c r="B633" s="14"/>
      <c r="C633" s="15"/>
      <c r="D633" s="14" t="s">
        <v>158</v>
      </c>
      <c r="E633" s="33"/>
      <c r="F633" s="22"/>
      <c r="G633" s="23"/>
      <c r="H633" s="23"/>
      <c r="I633" s="23"/>
      <c r="J633" s="23"/>
      <c r="K633" s="23"/>
      <c r="L633" s="23"/>
      <c r="M633" s="23"/>
      <c r="N633" s="23"/>
      <c r="O633" s="88"/>
      <c r="P633" s="24"/>
    </row>
    <row r="634" spans="1:16" ht="15.75" x14ac:dyDescent="0.25">
      <c r="A634" s="61"/>
      <c r="B634" s="14"/>
      <c r="C634" s="15"/>
      <c r="D634" s="14"/>
      <c r="E634" s="33"/>
      <c r="F634" s="22"/>
      <c r="G634" s="23"/>
      <c r="H634" s="23"/>
      <c r="I634" s="23"/>
      <c r="J634" s="23"/>
      <c r="K634" s="23"/>
      <c r="L634" s="23"/>
      <c r="M634" s="23"/>
      <c r="N634" s="23"/>
      <c r="O634" s="88"/>
      <c r="P634" s="24"/>
    </row>
    <row r="635" spans="1:16" ht="15.75" x14ac:dyDescent="0.25">
      <c r="A635" s="61" t="s">
        <v>877</v>
      </c>
      <c r="B635" s="14"/>
      <c r="C635" s="15" t="s">
        <v>878</v>
      </c>
      <c r="D635" s="14"/>
      <c r="E635" s="33"/>
      <c r="F635" s="16">
        <f t="shared" ref="F635:P635" si="85">SUM(F636:F640)</f>
        <v>0</v>
      </c>
      <c r="G635" s="17">
        <f t="shared" si="85"/>
        <v>0</v>
      </c>
      <c r="H635" s="17">
        <f t="shared" si="85"/>
        <v>0</v>
      </c>
      <c r="I635" s="17">
        <f t="shared" si="85"/>
        <v>0</v>
      </c>
      <c r="J635" s="17">
        <f t="shared" si="85"/>
        <v>0</v>
      </c>
      <c r="K635" s="17">
        <f t="shared" si="85"/>
        <v>0</v>
      </c>
      <c r="L635" s="17">
        <f t="shared" si="85"/>
        <v>0</v>
      </c>
      <c r="M635" s="17">
        <f t="shared" si="85"/>
        <v>0</v>
      </c>
      <c r="N635" s="17">
        <f t="shared" si="85"/>
        <v>0</v>
      </c>
      <c r="O635" s="18">
        <f t="shared" si="85"/>
        <v>0</v>
      </c>
      <c r="P635" s="19">
        <f t="shared" si="85"/>
        <v>0</v>
      </c>
    </row>
    <row r="636" spans="1:16" ht="15.75" x14ac:dyDescent="0.25">
      <c r="A636" s="61" t="s">
        <v>879</v>
      </c>
      <c r="B636" s="14"/>
      <c r="C636" s="15"/>
      <c r="D636" s="14" t="s">
        <v>869</v>
      </c>
      <c r="E636" s="33"/>
      <c r="F636" s="22"/>
      <c r="G636" s="23"/>
      <c r="H636" s="23"/>
      <c r="I636" s="23"/>
      <c r="J636" s="23"/>
      <c r="K636" s="23"/>
      <c r="L636" s="23"/>
      <c r="M636" s="23"/>
      <c r="N636" s="23"/>
      <c r="O636" s="88"/>
      <c r="P636" s="24"/>
    </row>
    <row r="637" spans="1:16" ht="15.75" x14ac:dyDescent="0.25">
      <c r="A637" s="61" t="s">
        <v>880</v>
      </c>
      <c r="B637" s="14"/>
      <c r="C637" s="15"/>
      <c r="D637" s="14" t="s">
        <v>871</v>
      </c>
      <c r="E637" s="33"/>
      <c r="F637" s="22"/>
      <c r="G637" s="23"/>
      <c r="H637" s="23"/>
      <c r="I637" s="23"/>
      <c r="J637" s="23"/>
      <c r="K637" s="23"/>
      <c r="L637" s="23"/>
      <c r="M637" s="23"/>
      <c r="N637" s="23"/>
      <c r="O637" s="88"/>
      <c r="P637" s="24"/>
    </row>
    <row r="638" spans="1:16" ht="15.75" x14ac:dyDescent="0.25">
      <c r="A638" s="61" t="s">
        <v>881</v>
      </c>
      <c r="B638" s="14"/>
      <c r="C638" s="15"/>
      <c r="D638" s="14" t="s">
        <v>873</v>
      </c>
      <c r="E638" s="33"/>
      <c r="F638" s="22"/>
      <c r="G638" s="23"/>
      <c r="H638" s="23"/>
      <c r="I638" s="23"/>
      <c r="J638" s="23"/>
      <c r="K638" s="23"/>
      <c r="L638" s="23"/>
      <c r="M638" s="23"/>
      <c r="N638" s="23"/>
      <c r="O638" s="88"/>
      <c r="P638" s="24"/>
    </row>
    <row r="639" spans="1:16" ht="15.75" x14ac:dyDescent="0.25">
      <c r="A639" s="61" t="s">
        <v>882</v>
      </c>
      <c r="B639" s="14"/>
      <c r="C639" s="15"/>
      <c r="D639" s="14" t="s">
        <v>875</v>
      </c>
      <c r="E639" s="33"/>
      <c r="F639" s="22"/>
      <c r="G639" s="23"/>
      <c r="H639" s="23"/>
      <c r="I639" s="23"/>
      <c r="J639" s="23"/>
      <c r="K639" s="23"/>
      <c r="L639" s="23"/>
      <c r="M639" s="23"/>
      <c r="N639" s="23"/>
      <c r="O639" s="88"/>
      <c r="P639" s="24"/>
    </row>
    <row r="640" spans="1:16" ht="15.75" x14ac:dyDescent="0.25">
      <c r="A640" s="61" t="s">
        <v>883</v>
      </c>
      <c r="B640" s="14"/>
      <c r="C640" s="15"/>
      <c r="D640" s="14" t="s">
        <v>158</v>
      </c>
      <c r="E640" s="33"/>
      <c r="F640" s="22"/>
      <c r="G640" s="23"/>
      <c r="H640" s="23"/>
      <c r="I640" s="23"/>
      <c r="J640" s="23"/>
      <c r="K640" s="23"/>
      <c r="L640" s="23"/>
      <c r="M640" s="23"/>
      <c r="N640" s="23"/>
      <c r="O640" s="88"/>
      <c r="P640" s="24"/>
    </row>
    <row r="641" spans="1:17" ht="15.75" x14ac:dyDescent="0.25">
      <c r="A641" s="61"/>
      <c r="B641" s="14"/>
      <c r="C641" s="15"/>
      <c r="D641" s="14"/>
      <c r="E641" s="33"/>
      <c r="F641" s="22"/>
      <c r="G641" s="23"/>
      <c r="H641" s="23"/>
      <c r="I641" s="23"/>
      <c r="J641" s="23"/>
      <c r="K641" s="23"/>
      <c r="L641" s="23"/>
      <c r="M641" s="23"/>
      <c r="N641" s="23"/>
      <c r="O641" s="88"/>
      <c r="P641" s="24"/>
    </row>
    <row r="642" spans="1:17" ht="15.75" x14ac:dyDescent="0.25">
      <c r="A642" s="61" t="s">
        <v>884</v>
      </c>
      <c r="B642" s="14"/>
      <c r="C642" s="15" t="s">
        <v>885</v>
      </c>
      <c r="D642" s="14"/>
      <c r="E642" s="33"/>
      <c r="F642" s="16">
        <f t="shared" ref="F642:P642" si="86">SUM(F643:F647)</f>
        <v>0</v>
      </c>
      <c r="G642" s="17">
        <f t="shared" si="86"/>
        <v>0</v>
      </c>
      <c r="H642" s="17">
        <f t="shared" si="86"/>
        <v>0</v>
      </c>
      <c r="I642" s="17">
        <f t="shared" si="86"/>
        <v>0</v>
      </c>
      <c r="J642" s="17">
        <f t="shared" si="86"/>
        <v>0</v>
      </c>
      <c r="K642" s="17">
        <f t="shared" si="86"/>
        <v>0</v>
      </c>
      <c r="L642" s="17">
        <f t="shared" si="86"/>
        <v>0</v>
      </c>
      <c r="M642" s="17">
        <f t="shared" si="86"/>
        <v>0</v>
      </c>
      <c r="N642" s="17">
        <f t="shared" si="86"/>
        <v>0</v>
      </c>
      <c r="O642" s="18">
        <f t="shared" si="86"/>
        <v>0</v>
      </c>
      <c r="P642" s="19">
        <f t="shared" si="86"/>
        <v>0</v>
      </c>
    </row>
    <row r="643" spans="1:17" ht="15.75" x14ac:dyDescent="0.25">
      <c r="A643" s="61" t="s">
        <v>886</v>
      </c>
      <c r="B643" s="14"/>
      <c r="C643" s="15"/>
      <c r="D643" s="14" t="s">
        <v>869</v>
      </c>
      <c r="E643" s="33"/>
      <c r="F643" s="22"/>
      <c r="G643" s="23"/>
      <c r="H643" s="23"/>
      <c r="I643" s="23"/>
      <c r="J643" s="23"/>
      <c r="K643" s="23"/>
      <c r="L643" s="23"/>
      <c r="M643" s="23"/>
      <c r="N643" s="23"/>
      <c r="O643" s="88"/>
      <c r="P643" s="24"/>
    </row>
    <row r="644" spans="1:17" ht="15.75" x14ac:dyDescent="0.25">
      <c r="A644" s="61" t="s">
        <v>887</v>
      </c>
      <c r="B644" s="14"/>
      <c r="C644" s="15"/>
      <c r="D644" s="14" t="s">
        <v>871</v>
      </c>
      <c r="E644" s="33"/>
      <c r="F644" s="22"/>
      <c r="G644" s="23"/>
      <c r="H644" s="23"/>
      <c r="I644" s="23"/>
      <c r="J644" s="23"/>
      <c r="K644" s="23"/>
      <c r="L644" s="23"/>
      <c r="M644" s="23"/>
      <c r="N644" s="23"/>
      <c r="O644" s="88"/>
      <c r="P644" s="24"/>
    </row>
    <row r="645" spans="1:17" ht="15.75" x14ac:dyDescent="0.25">
      <c r="A645" s="61" t="s">
        <v>888</v>
      </c>
      <c r="B645" s="14"/>
      <c r="C645" s="15"/>
      <c r="D645" s="14" t="s">
        <v>873</v>
      </c>
      <c r="E645" s="33"/>
      <c r="F645" s="22"/>
      <c r="G645" s="23"/>
      <c r="H645" s="23"/>
      <c r="I645" s="23"/>
      <c r="J645" s="23"/>
      <c r="K645" s="23"/>
      <c r="L645" s="23"/>
      <c r="M645" s="23"/>
      <c r="N645" s="23"/>
      <c r="O645" s="88"/>
      <c r="P645" s="24"/>
    </row>
    <row r="646" spans="1:17" ht="15.75" x14ac:dyDescent="0.25">
      <c r="A646" s="61" t="s">
        <v>889</v>
      </c>
      <c r="B646" s="14"/>
      <c r="C646" s="15"/>
      <c r="D646" s="14" t="s">
        <v>875</v>
      </c>
      <c r="E646" s="33"/>
      <c r="F646" s="22"/>
      <c r="G646" s="23"/>
      <c r="H646" s="23"/>
      <c r="I646" s="23"/>
      <c r="J646" s="23"/>
      <c r="K646" s="23"/>
      <c r="L646" s="23"/>
      <c r="M646" s="23"/>
      <c r="N646" s="23"/>
      <c r="O646" s="88"/>
      <c r="P646" s="24"/>
    </row>
    <row r="647" spans="1:17" ht="15.75" x14ac:dyDescent="0.25">
      <c r="A647" s="61" t="s">
        <v>890</v>
      </c>
      <c r="B647" s="14"/>
      <c r="C647" s="15"/>
      <c r="D647" s="14" t="s">
        <v>158</v>
      </c>
      <c r="E647" s="33"/>
      <c r="F647" s="22"/>
      <c r="G647" s="23"/>
      <c r="H647" s="23"/>
      <c r="I647" s="23"/>
      <c r="J647" s="23"/>
      <c r="K647" s="23"/>
      <c r="L647" s="23"/>
      <c r="M647" s="23"/>
      <c r="N647" s="23"/>
      <c r="O647" s="88"/>
      <c r="P647" s="24"/>
    </row>
    <row r="648" spans="1:17" ht="15.75" x14ac:dyDescent="0.25">
      <c r="A648" s="61"/>
      <c r="B648" s="14"/>
      <c r="C648" s="15"/>
      <c r="D648" s="14"/>
      <c r="E648" s="33"/>
      <c r="F648" s="22"/>
      <c r="G648" s="23"/>
      <c r="H648" s="23"/>
      <c r="I648" s="23"/>
      <c r="J648" s="23"/>
      <c r="K648" s="23"/>
      <c r="L648" s="23"/>
      <c r="M648" s="23"/>
      <c r="N648" s="23"/>
      <c r="O648" s="88"/>
      <c r="P648" s="24"/>
    </row>
    <row r="649" spans="1:17" ht="15.75" x14ac:dyDescent="0.25">
      <c r="A649" s="61" t="s">
        <v>891</v>
      </c>
      <c r="B649" s="14"/>
      <c r="C649" s="15" t="s">
        <v>892</v>
      </c>
      <c r="D649" s="14"/>
      <c r="E649" s="33"/>
      <c r="F649" s="16"/>
      <c r="G649" s="17"/>
      <c r="H649" s="17"/>
      <c r="I649" s="17"/>
      <c r="J649" s="17"/>
      <c r="K649" s="17"/>
      <c r="L649" s="17"/>
      <c r="M649" s="17"/>
      <c r="N649" s="17"/>
      <c r="O649" s="18"/>
      <c r="P649" s="19"/>
    </row>
    <row r="650" spans="1:17" ht="15.75" x14ac:dyDescent="0.25">
      <c r="A650" s="61"/>
      <c r="B650" s="14"/>
      <c r="C650" s="15"/>
      <c r="D650" s="14"/>
      <c r="E650" s="33"/>
      <c r="F650" s="22"/>
      <c r="G650" s="23"/>
      <c r="H650" s="23"/>
      <c r="I650" s="23"/>
      <c r="J650" s="23"/>
      <c r="K650" s="23"/>
      <c r="L650" s="23"/>
      <c r="M650" s="23"/>
      <c r="N650" s="23"/>
      <c r="O650" s="88"/>
      <c r="P650" s="24"/>
    </row>
    <row r="651" spans="1:17" ht="15.75" x14ac:dyDescent="0.25">
      <c r="A651" s="61" t="s">
        <v>893</v>
      </c>
      <c r="B651" s="14"/>
      <c r="C651" s="15" t="s">
        <v>158</v>
      </c>
      <c r="D651" s="14"/>
      <c r="E651" s="33"/>
      <c r="F651" s="16"/>
      <c r="G651" s="17"/>
      <c r="H651" s="17"/>
      <c r="I651" s="17"/>
      <c r="J651" s="17"/>
      <c r="K651" s="17"/>
      <c r="L651" s="17"/>
      <c r="M651" s="17"/>
      <c r="N651" s="17"/>
      <c r="O651" s="18"/>
      <c r="P651" s="19"/>
    </row>
    <row r="652" spans="1:17" ht="15.75" x14ac:dyDescent="0.25">
      <c r="A652" s="61"/>
      <c r="B652" s="14"/>
      <c r="C652" s="15"/>
      <c r="D652" s="14"/>
      <c r="E652" s="33"/>
      <c r="F652" s="74"/>
      <c r="G652" s="75"/>
      <c r="H652" s="75"/>
      <c r="I652" s="75"/>
      <c r="J652" s="75"/>
      <c r="K652" s="75"/>
      <c r="L652" s="75"/>
      <c r="M652" s="75"/>
      <c r="N652" s="75"/>
      <c r="O652" s="89"/>
      <c r="P652" s="76"/>
    </row>
    <row r="653" spans="1:17" ht="19.5" thickBot="1" x14ac:dyDescent="0.35">
      <c r="A653" s="61"/>
      <c r="B653" s="25" t="s">
        <v>894</v>
      </c>
      <c r="C653" s="14"/>
      <c r="D653" s="14"/>
      <c r="E653" s="33"/>
      <c r="F653" s="26">
        <f>SUM(F649,F651,F642,F635,F628,F612,F599,F595,F593,F588,F579,F568,F561,F557,F544,F531,F597)</f>
        <v>3962.050999999999</v>
      </c>
      <c r="G653" s="27">
        <f t="shared" ref="G653:P653" si="87">SUM(G649,G651,G642,G635,G628,G612,G599,G595,G593,G588,G579,G568,G561,G557,G544,G531,G597)</f>
        <v>19857.854950000004</v>
      </c>
      <c r="H653" s="27">
        <f t="shared" si="87"/>
        <v>52520.398479999996</v>
      </c>
      <c r="I653" s="27">
        <f t="shared" si="87"/>
        <v>10917.915225000001</v>
      </c>
      <c r="J653" s="27">
        <f t="shared" si="87"/>
        <v>568444.07090999966</v>
      </c>
      <c r="K653" s="27">
        <f t="shared" si="87"/>
        <v>0</v>
      </c>
      <c r="L653" s="27">
        <f t="shared" si="87"/>
        <v>2637.7568809999993</v>
      </c>
      <c r="M653" s="27">
        <f t="shared" si="87"/>
        <v>4461.4819299999999</v>
      </c>
      <c r="N653" s="27">
        <f t="shared" si="87"/>
        <v>0</v>
      </c>
      <c r="O653" s="90">
        <f t="shared" si="87"/>
        <v>0</v>
      </c>
      <c r="P653" s="28">
        <f t="shared" si="87"/>
        <v>0</v>
      </c>
      <c r="Q653" s="29"/>
    </row>
    <row r="654" spans="1:17" ht="15" x14ac:dyDescent="0.2">
      <c r="A654" s="182"/>
      <c r="B654" s="91"/>
      <c r="C654" s="91"/>
      <c r="D654" s="91"/>
      <c r="F654" s="92"/>
      <c r="G654" s="92"/>
      <c r="H654" s="92"/>
      <c r="I654" s="92"/>
      <c r="J654" s="92"/>
      <c r="K654" s="92"/>
      <c r="L654" s="92"/>
      <c r="M654" s="92"/>
      <c r="N654" s="92"/>
      <c r="O654" s="92"/>
      <c r="P654" s="92"/>
    </row>
    <row r="655" spans="1:17" ht="15" x14ac:dyDescent="0.2">
      <c r="A655" s="183"/>
      <c r="B655" s="94"/>
      <c r="C655" s="91"/>
      <c r="D655" s="91"/>
      <c r="F655" s="95"/>
      <c r="G655" s="95"/>
      <c r="H655" s="95"/>
      <c r="I655" s="95"/>
      <c r="J655" s="95"/>
      <c r="K655" s="95"/>
      <c r="L655" s="95"/>
      <c r="M655" s="95"/>
      <c r="N655" s="95"/>
      <c r="O655" s="95"/>
      <c r="P655" s="95"/>
    </row>
    <row r="656" spans="1:17" ht="15" x14ac:dyDescent="0.2">
      <c r="A656" s="182"/>
      <c r="B656" s="91"/>
      <c r="C656" s="91"/>
      <c r="D656" s="91"/>
      <c r="F656" s="95"/>
      <c r="G656" s="95"/>
      <c r="H656" s="95"/>
      <c r="I656" s="95"/>
      <c r="J656" s="95"/>
      <c r="K656" s="95"/>
      <c r="L656" s="95"/>
      <c r="M656" s="95"/>
      <c r="N656" s="95"/>
      <c r="O656" s="95"/>
      <c r="P656" s="95"/>
    </row>
    <row r="657" spans="1:16" x14ac:dyDescent="0.2">
      <c r="A657" s="184"/>
      <c r="B657"/>
      <c r="C657"/>
      <c r="D657"/>
      <c r="E657"/>
      <c r="F657" s="96"/>
      <c r="G657" s="96"/>
      <c r="H657" s="96"/>
      <c r="I657" s="96"/>
      <c r="J657" s="96"/>
      <c r="K657" s="96"/>
      <c r="L657" s="96"/>
      <c r="M657" s="96"/>
      <c r="N657" s="96"/>
      <c r="O657" s="96"/>
      <c r="P657" s="96"/>
    </row>
    <row r="658" spans="1:16" x14ac:dyDescent="0.2">
      <c r="A658" s="184"/>
      <c r="B658"/>
      <c r="C658"/>
      <c r="D658"/>
      <c r="E658"/>
      <c r="F658" s="96"/>
      <c r="G658" s="96"/>
      <c r="H658" s="96"/>
      <c r="I658" s="96"/>
      <c r="J658" s="96"/>
      <c r="K658" s="96"/>
      <c r="L658" s="96"/>
      <c r="M658" s="96"/>
      <c r="N658" s="96"/>
      <c r="O658" s="96"/>
      <c r="P658" s="96"/>
    </row>
    <row r="659" spans="1:16" x14ac:dyDescent="0.2">
      <c r="A659" s="184"/>
      <c r="B659"/>
      <c r="C659"/>
      <c r="D659"/>
      <c r="E659"/>
      <c r="F659" s="96"/>
      <c r="G659" s="96"/>
      <c r="H659" s="96"/>
      <c r="I659" s="96"/>
      <c r="J659" s="96"/>
      <c r="K659" s="96"/>
      <c r="L659" s="96"/>
      <c r="M659" s="96"/>
      <c r="N659" s="96"/>
      <c r="O659" s="96"/>
      <c r="P659" s="96"/>
    </row>
    <row r="660" spans="1:16" x14ac:dyDescent="0.2">
      <c r="A660" s="184"/>
      <c r="B660"/>
      <c r="C660"/>
      <c r="D660"/>
      <c r="E660"/>
      <c r="F660" s="96"/>
      <c r="G660" s="96"/>
      <c r="H660" s="96"/>
      <c r="I660" s="96"/>
      <c r="J660" s="96"/>
      <c r="K660" s="96"/>
      <c r="L660" s="96"/>
      <c r="M660" s="96"/>
      <c r="N660" s="96"/>
      <c r="O660" s="96"/>
      <c r="P660" s="96"/>
    </row>
    <row r="661" spans="1:16" x14ac:dyDescent="0.2">
      <c r="A661" s="184"/>
      <c r="B661"/>
      <c r="C661"/>
      <c r="D661"/>
      <c r="E661"/>
      <c r="F661" s="96"/>
      <c r="G661" s="96"/>
      <c r="H661" s="96"/>
      <c r="I661" s="96"/>
      <c r="J661" s="96"/>
      <c r="K661" s="96"/>
      <c r="L661" s="96"/>
      <c r="M661" s="96"/>
      <c r="N661" s="96"/>
      <c r="O661" s="96"/>
      <c r="P661" s="96"/>
    </row>
    <row r="662" spans="1:16" x14ac:dyDescent="0.2">
      <c r="A662" s="184"/>
      <c r="B662"/>
      <c r="C662"/>
      <c r="D662"/>
      <c r="E662"/>
      <c r="F662" s="96"/>
      <c r="G662" s="96"/>
      <c r="H662" s="96"/>
      <c r="I662" s="96"/>
      <c r="J662" s="96"/>
      <c r="K662" s="96"/>
      <c r="L662" s="96"/>
      <c r="M662" s="96"/>
      <c r="N662" s="96"/>
      <c r="O662" s="96"/>
      <c r="P662" s="96"/>
    </row>
    <row r="663" spans="1:16" x14ac:dyDescent="0.2">
      <c r="A663" s="184"/>
      <c r="B663"/>
      <c r="C663"/>
      <c r="D663"/>
      <c r="E663"/>
      <c r="F663" s="96"/>
      <c r="G663" s="96"/>
      <c r="H663" s="96"/>
      <c r="I663" s="96"/>
      <c r="J663" s="96"/>
      <c r="K663" s="96"/>
      <c r="L663" s="96"/>
      <c r="M663" s="96"/>
      <c r="N663" s="96"/>
      <c r="O663" s="96"/>
      <c r="P663" s="96"/>
    </row>
    <row r="664" spans="1:16" x14ac:dyDescent="0.2">
      <c r="A664" s="184"/>
      <c r="B664"/>
      <c r="C664"/>
      <c r="D664"/>
      <c r="E664"/>
      <c r="F664" s="96"/>
      <c r="G664" s="96"/>
      <c r="H664" s="96"/>
      <c r="I664" s="96"/>
      <c r="J664" s="96"/>
      <c r="K664" s="96"/>
      <c r="L664" s="96"/>
      <c r="M664" s="96"/>
      <c r="N664" s="96"/>
      <c r="O664" s="96"/>
      <c r="P664" s="96"/>
    </row>
    <row r="665" spans="1:16" x14ac:dyDescent="0.2">
      <c r="A665" s="184"/>
      <c r="B665"/>
      <c r="C665"/>
      <c r="D665"/>
      <c r="E665"/>
      <c r="F665" s="96"/>
      <c r="G665" s="96"/>
      <c r="H665" s="96"/>
      <c r="I665" s="96"/>
      <c r="J665" s="96"/>
      <c r="K665" s="96"/>
      <c r="L665" s="96"/>
      <c r="M665" s="96"/>
      <c r="N665" s="96"/>
      <c r="O665" s="96"/>
      <c r="P665" s="96"/>
    </row>
    <row r="666" spans="1:16" x14ac:dyDescent="0.2">
      <c r="A666" s="184"/>
      <c r="B666"/>
      <c r="C666"/>
      <c r="D666"/>
      <c r="E666"/>
      <c r="F666" s="96"/>
      <c r="G666" s="96"/>
      <c r="H666" s="96"/>
      <c r="I666" s="96"/>
      <c r="J666" s="96"/>
      <c r="K666" s="96"/>
      <c r="L666" s="96"/>
      <c r="M666" s="96"/>
      <c r="N666" s="96"/>
      <c r="O666" s="96"/>
      <c r="P666" s="96"/>
    </row>
    <row r="667" spans="1:16" x14ac:dyDescent="0.2">
      <c r="A667" s="184"/>
      <c r="B667"/>
      <c r="C667"/>
      <c r="D667"/>
      <c r="E667"/>
      <c r="F667" s="96"/>
      <c r="G667" s="96"/>
      <c r="H667" s="96"/>
      <c r="I667" s="96"/>
      <c r="J667" s="96"/>
      <c r="K667" s="96"/>
      <c r="L667" s="96"/>
      <c r="M667" s="96"/>
      <c r="N667" s="96"/>
      <c r="O667" s="96"/>
      <c r="P667" s="96"/>
    </row>
    <row r="668" spans="1:16" x14ac:dyDescent="0.2">
      <c r="A668" s="184"/>
      <c r="B668"/>
      <c r="C668"/>
      <c r="D668"/>
      <c r="E668"/>
      <c r="F668" s="96"/>
      <c r="G668" s="96"/>
      <c r="H668" s="96"/>
      <c r="I668" s="96"/>
      <c r="J668" s="96"/>
      <c r="K668" s="96"/>
      <c r="L668" s="96"/>
      <c r="M668" s="96"/>
      <c r="N668" s="96"/>
      <c r="O668" s="96"/>
      <c r="P668" s="96"/>
    </row>
    <row r="669" spans="1:16" x14ac:dyDescent="0.2">
      <c r="A669" s="184"/>
      <c r="B669"/>
      <c r="C669"/>
      <c r="D669"/>
      <c r="E669"/>
      <c r="F669" s="96"/>
      <c r="G669" s="96"/>
      <c r="H669" s="96"/>
      <c r="I669" s="96"/>
      <c r="J669" s="96"/>
      <c r="K669" s="96"/>
      <c r="L669" s="96"/>
      <c r="M669" s="96"/>
      <c r="N669" s="96"/>
      <c r="O669" s="96"/>
      <c r="P669" s="96"/>
    </row>
    <row r="670" spans="1:16" x14ac:dyDescent="0.2">
      <c r="A670" s="184"/>
      <c r="B670"/>
      <c r="C670"/>
      <c r="D670"/>
      <c r="E670"/>
      <c r="F670" s="96"/>
      <c r="G670" s="96"/>
      <c r="H670" s="96"/>
      <c r="I670" s="96"/>
      <c r="J670" s="96"/>
      <c r="K670" s="96"/>
      <c r="L670" s="96"/>
      <c r="M670" s="96"/>
      <c r="N670" s="96"/>
      <c r="O670" s="96"/>
      <c r="P670" s="96"/>
    </row>
    <row r="671" spans="1:16" x14ac:dyDescent="0.2">
      <c r="A671" s="184"/>
      <c r="B671"/>
      <c r="C671"/>
      <c r="D671"/>
      <c r="E671"/>
      <c r="F671" s="96"/>
      <c r="G671" s="96"/>
      <c r="H671" s="96"/>
      <c r="I671" s="96"/>
      <c r="J671" s="96"/>
      <c r="K671" s="96"/>
      <c r="L671" s="96"/>
      <c r="M671" s="96"/>
      <c r="N671" s="96"/>
      <c r="O671" s="96"/>
      <c r="P671" s="96"/>
    </row>
    <row r="672" spans="1:16" x14ac:dyDescent="0.2">
      <c r="A672" s="184"/>
      <c r="B672"/>
      <c r="C672"/>
      <c r="D672"/>
      <c r="E672"/>
      <c r="F672" s="96"/>
      <c r="G672" s="96"/>
      <c r="H672" s="96"/>
      <c r="I672" s="96"/>
      <c r="J672" s="96"/>
      <c r="K672" s="96"/>
      <c r="L672" s="96"/>
      <c r="M672" s="96"/>
      <c r="N672" s="96"/>
      <c r="O672" s="96"/>
      <c r="P672" s="96"/>
    </row>
    <row r="673" spans="1:16" x14ac:dyDescent="0.2">
      <c r="A673" s="184"/>
      <c r="B673"/>
      <c r="C673"/>
      <c r="D673"/>
      <c r="E673"/>
      <c r="F673" s="96"/>
      <c r="G673" s="96"/>
      <c r="H673" s="96"/>
      <c r="I673" s="96"/>
      <c r="J673" s="96"/>
      <c r="K673" s="96"/>
      <c r="L673" s="96"/>
      <c r="M673" s="96"/>
      <c r="N673" s="96"/>
      <c r="O673" s="96"/>
      <c r="P673" s="96"/>
    </row>
    <row r="674" spans="1:16" x14ac:dyDescent="0.2">
      <c r="A674" s="184"/>
      <c r="B674"/>
      <c r="C674"/>
      <c r="D674"/>
      <c r="E674"/>
      <c r="F674" s="96"/>
      <c r="G674" s="96"/>
      <c r="H674" s="96"/>
      <c r="I674" s="96"/>
      <c r="J674" s="96"/>
      <c r="K674" s="96"/>
      <c r="L674" s="96"/>
      <c r="M674" s="96"/>
      <c r="N674" s="96"/>
      <c r="O674" s="96"/>
      <c r="P674" s="96"/>
    </row>
    <row r="675" spans="1:16" x14ac:dyDescent="0.2">
      <c r="A675" s="184"/>
      <c r="B675"/>
      <c r="C675"/>
      <c r="D675"/>
      <c r="E675"/>
      <c r="F675" s="96"/>
      <c r="G675" s="96"/>
      <c r="H675" s="96"/>
      <c r="I675" s="96"/>
      <c r="J675" s="96"/>
      <c r="K675" s="96"/>
      <c r="L675" s="96"/>
      <c r="M675" s="96"/>
      <c r="N675" s="96"/>
      <c r="O675" s="96"/>
      <c r="P675" s="96"/>
    </row>
    <row r="676" spans="1:16" x14ac:dyDescent="0.2">
      <c r="A676" s="184"/>
      <c r="B676"/>
      <c r="C676"/>
      <c r="D676"/>
      <c r="E676"/>
      <c r="F676" s="96"/>
      <c r="G676" s="96"/>
      <c r="H676" s="96"/>
      <c r="I676" s="96"/>
      <c r="J676" s="96"/>
      <c r="K676" s="96"/>
      <c r="L676" s="96"/>
      <c r="M676" s="96"/>
      <c r="N676" s="96"/>
      <c r="O676" s="96"/>
      <c r="P676" s="96"/>
    </row>
    <row r="677" spans="1:16" x14ac:dyDescent="0.2">
      <c r="A677" s="184"/>
      <c r="B677"/>
      <c r="C677"/>
      <c r="D677"/>
      <c r="E677"/>
      <c r="F677" s="96"/>
      <c r="G677" s="96"/>
      <c r="H677" s="96"/>
      <c r="I677" s="96"/>
      <c r="J677" s="96"/>
      <c r="K677" s="96"/>
      <c r="L677" s="96"/>
      <c r="M677" s="96"/>
      <c r="N677" s="96"/>
      <c r="O677" s="96"/>
      <c r="P677" s="96"/>
    </row>
    <row r="678" spans="1:16" x14ac:dyDescent="0.2">
      <c r="A678" s="184"/>
      <c r="B678"/>
      <c r="C678"/>
      <c r="D678"/>
      <c r="E678"/>
      <c r="F678" s="96"/>
      <c r="G678" s="96"/>
      <c r="H678" s="96"/>
      <c r="I678" s="96"/>
      <c r="J678" s="96"/>
      <c r="K678" s="96"/>
      <c r="L678" s="96"/>
      <c r="M678" s="96"/>
      <c r="N678" s="96"/>
      <c r="O678" s="96"/>
      <c r="P678" s="96"/>
    </row>
    <row r="679" spans="1:16" x14ac:dyDescent="0.2">
      <c r="A679" s="184"/>
      <c r="B679"/>
      <c r="C679"/>
      <c r="D679"/>
      <c r="E679"/>
      <c r="F679" s="96"/>
      <c r="G679" s="96"/>
      <c r="H679" s="96"/>
      <c r="I679" s="96"/>
      <c r="J679" s="96"/>
      <c r="K679" s="96"/>
      <c r="L679" s="96"/>
      <c r="M679" s="96"/>
      <c r="N679" s="96"/>
      <c r="O679" s="96"/>
      <c r="P679" s="96"/>
    </row>
    <row r="680" spans="1:16" x14ac:dyDescent="0.2">
      <c r="A680" s="184"/>
      <c r="B680"/>
      <c r="C680"/>
      <c r="D680"/>
      <c r="E680"/>
      <c r="F680" s="96"/>
      <c r="G680" s="96"/>
      <c r="H680" s="96"/>
      <c r="I680" s="96"/>
      <c r="J680" s="96"/>
      <c r="K680" s="96"/>
      <c r="L680" s="96"/>
      <c r="M680" s="96"/>
      <c r="N680" s="96"/>
      <c r="O680" s="96"/>
      <c r="P680" s="96"/>
    </row>
    <row r="681" spans="1:16" x14ac:dyDescent="0.2">
      <c r="A681" s="185"/>
      <c r="F681" s="95"/>
      <c r="G681" s="95"/>
      <c r="H681" s="95"/>
      <c r="I681" s="95"/>
      <c r="J681" s="95"/>
      <c r="K681" s="95"/>
      <c r="L681" s="95"/>
      <c r="M681" s="95"/>
      <c r="N681" s="95"/>
      <c r="O681" s="95"/>
      <c r="P681" s="95"/>
    </row>
    <row r="682" spans="1:16" x14ac:dyDescent="0.2">
      <c r="A682" s="185"/>
      <c r="F682" s="95"/>
      <c r="G682" s="95"/>
      <c r="H682" s="95"/>
      <c r="I682" s="95"/>
      <c r="J682" s="95"/>
      <c r="K682" s="95"/>
      <c r="L682" s="95"/>
      <c r="M682" s="95"/>
      <c r="N682" s="95"/>
      <c r="O682" s="95"/>
      <c r="P682" s="95"/>
    </row>
    <row r="683" spans="1:16" x14ac:dyDescent="0.2">
      <c r="A683" s="185"/>
    </row>
    <row r="684" spans="1:16" x14ac:dyDescent="0.2">
      <c r="A684" s="185"/>
    </row>
    <row r="685" spans="1:16" x14ac:dyDescent="0.2">
      <c r="A685" s="185"/>
    </row>
    <row r="686" spans="1:16" x14ac:dyDescent="0.2">
      <c r="A686" s="185"/>
    </row>
    <row r="687" spans="1:16" x14ac:dyDescent="0.2">
      <c r="A687" s="185"/>
    </row>
    <row r="688" spans="1:16" x14ac:dyDescent="0.2">
      <c r="A688" s="185"/>
    </row>
    <row r="689" spans="1:1" x14ac:dyDescent="0.2">
      <c r="A689" s="185"/>
    </row>
    <row r="690" spans="1:1" x14ac:dyDescent="0.2">
      <c r="A690" s="185"/>
    </row>
    <row r="691" spans="1:1" x14ac:dyDescent="0.2">
      <c r="A691" s="185"/>
    </row>
    <row r="692" spans="1:1" x14ac:dyDescent="0.2">
      <c r="A692" s="185"/>
    </row>
    <row r="693" spans="1:1" x14ac:dyDescent="0.2">
      <c r="A693" s="185"/>
    </row>
    <row r="694" spans="1:1" x14ac:dyDescent="0.2">
      <c r="A694" s="185"/>
    </row>
    <row r="695" spans="1:1" x14ac:dyDescent="0.2">
      <c r="A695" s="185"/>
    </row>
    <row r="696" spans="1:1" x14ac:dyDescent="0.2">
      <c r="A696" s="185"/>
    </row>
    <row r="697" spans="1:1" x14ac:dyDescent="0.2">
      <c r="A697" s="185"/>
    </row>
    <row r="698" spans="1:1" x14ac:dyDescent="0.2">
      <c r="A698" s="185"/>
    </row>
    <row r="699" spans="1:1" x14ac:dyDescent="0.2">
      <c r="A699" s="185"/>
    </row>
    <row r="700" spans="1:1" x14ac:dyDescent="0.2">
      <c r="A700" s="185"/>
    </row>
    <row r="701" spans="1:1" x14ac:dyDescent="0.2">
      <c r="A701" s="185"/>
    </row>
    <row r="702" spans="1:1" x14ac:dyDescent="0.2">
      <c r="A702" s="185"/>
    </row>
    <row r="703" spans="1:1" x14ac:dyDescent="0.2">
      <c r="A703" s="185"/>
    </row>
    <row r="704" spans="1:1" x14ac:dyDescent="0.2">
      <c r="A704" s="185"/>
    </row>
    <row r="705" spans="1:1" x14ac:dyDescent="0.2">
      <c r="A705" s="185"/>
    </row>
    <row r="706" spans="1:1" x14ac:dyDescent="0.2">
      <c r="A706" s="185"/>
    </row>
    <row r="707" spans="1:1" x14ac:dyDescent="0.2">
      <c r="A707" s="185"/>
    </row>
    <row r="708" spans="1:1" x14ac:dyDescent="0.2">
      <c r="A708" s="185"/>
    </row>
    <row r="709" spans="1:1" x14ac:dyDescent="0.2">
      <c r="A709" s="185"/>
    </row>
    <row r="710" spans="1:1" x14ac:dyDescent="0.2">
      <c r="A710" s="185"/>
    </row>
    <row r="711" spans="1:1" x14ac:dyDescent="0.2">
      <c r="A711" s="185"/>
    </row>
    <row r="712" spans="1:1" x14ac:dyDescent="0.2">
      <c r="A712" s="185"/>
    </row>
    <row r="713" spans="1:1" x14ac:dyDescent="0.2">
      <c r="A713" s="185"/>
    </row>
    <row r="714" spans="1:1" x14ac:dyDescent="0.2">
      <c r="A714" s="185"/>
    </row>
    <row r="715" spans="1:1" x14ac:dyDescent="0.2">
      <c r="A715" s="185"/>
    </row>
    <row r="716" spans="1:1" x14ac:dyDescent="0.2">
      <c r="A716" s="185"/>
    </row>
    <row r="717" spans="1:1" x14ac:dyDescent="0.2">
      <c r="A717" s="185"/>
    </row>
    <row r="718" spans="1:1" x14ac:dyDescent="0.2">
      <c r="A718" s="185"/>
    </row>
    <row r="719" spans="1:1" x14ac:dyDescent="0.2">
      <c r="A719" s="185"/>
    </row>
    <row r="720" spans="1:1" x14ac:dyDescent="0.2">
      <c r="A720" s="185"/>
    </row>
    <row r="721" spans="1:1" x14ac:dyDescent="0.2">
      <c r="A721" s="185"/>
    </row>
    <row r="722" spans="1:1" x14ac:dyDescent="0.2">
      <c r="A722" s="185"/>
    </row>
    <row r="723" spans="1:1" x14ac:dyDescent="0.2">
      <c r="A723" s="185"/>
    </row>
    <row r="724" spans="1:1" x14ac:dyDescent="0.2">
      <c r="A724" s="185"/>
    </row>
    <row r="725" spans="1:1" x14ac:dyDescent="0.2">
      <c r="A725" s="185"/>
    </row>
    <row r="726" spans="1:1" x14ac:dyDescent="0.2">
      <c r="A726" s="185"/>
    </row>
    <row r="727" spans="1:1" x14ac:dyDescent="0.2">
      <c r="A727" s="185"/>
    </row>
    <row r="728" spans="1:1" x14ac:dyDescent="0.2">
      <c r="A728" s="185"/>
    </row>
    <row r="729" spans="1:1" x14ac:dyDescent="0.2">
      <c r="A729" s="185"/>
    </row>
    <row r="730" spans="1:1" x14ac:dyDescent="0.2">
      <c r="A730" s="185"/>
    </row>
    <row r="731" spans="1:1" x14ac:dyDescent="0.2">
      <c r="A731" s="185"/>
    </row>
    <row r="732" spans="1:1" x14ac:dyDescent="0.2">
      <c r="A732" s="185"/>
    </row>
    <row r="733" spans="1:1" x14ac:dyDescent="0.2">
      <c r="A733" s="185"/>
    </row>
    <row r="734" spans="1:1" x14ac:dyDescent="0.2">
      <c r="A734" s="185"/>
    </row>
    <row r="735" spans="1:1" x14ac:dyDescent="0.2">
      <c r="A735" s="185"/>
    </row>
    <row r="736" spans="1:1" x14ac:dyDescent="0.2">
      <c r="A736" s="185"/>
    </row>
    <row r="737" spans="1:1" x14ac:dyDescent="0.2">
      <c r="A737" s="185"/>
    </row>
    <row r="738" spans="1:1" x14ac:dyDescent="0.2">
      <c r="A738" s="185"/>
    </row>
    <row r="739" spans="1:1" x14ac:dyDescent="0.2">
      <c r="A739" s="185"/>
    </row>
    <row r="740" spans="1:1" x14ac:dyDescent="0.2">
      <c r="A740" s="185"/>
    </row>
    <row r="741" spans="1:1" x14ac:dyDescent="0.2">
      <c r="A741" s="185"/>
    </row>
    <row r="742" spans="1:1" x14ac:dyDescent="0.2">
      <c r="A742" s="185"/>
    </row>
    <row r="743" spans="1:1" x14ac:dyDescent="0.2">
      <c r="A743" s="185"/>
    </row>
    <row r="744" spans="1:1" x14ac:dyDescent="0.2">
      <c r="A744" s="185"/>
    </row>
    <row r="745" spans="1:1" x14ac:dyDescent="0.2">
      <c r="A745" s="185"/>
    </row>
    <row r="746" spans="1:1" x14ac:dyDescent="0.2">
      <c r="A746" s="185"/>
    </row>
    <row r="747" spans="1:1" x14ac:dyDescent="0.2">
      <c r="A747" s="185"/>
    </row>
    <row r="748" spans="1:1" x14ac:dyDescent="0.2">
      <c r="A748" s="185"/>
    </row>
    <row r="749" spans="1:1" x14ac:dyDescent="0.2">
      <c r="A749" s="185"/>
    </row>
    <row r="750" spans="1:1" x14ac:dyDescent="0.2">
      <c r="A750" s="185"/>
    </row>
    <row r="751" spans="1:1" x14ac:dyDescent="0.2">
      <c r="A751" s="185"/>
    </row>
    <row r="752" spans="1:1" x14ac:dyDescent="0.2">
      <c r="A752" s="185"/>
    </row>
    <row r="753" spans="1:1" x14ac:dyDescent="0.2">
      <c r="A753" s="185"/>
    </row>
    <row r="754" spans="1:1" x14ac:dyDescent="0.2">
      <c r="A754" s="185"/>
    </row>
    <row r="755" spans="1:1" x14ac:dyDescent="0.2">
      <c r="A755" s="185"/>
    </row>
    <row r="756" spans="1:1" x14ac:dyDescent="0.2">
      <c r="A756" s="185"/>
    </row>
    <row r="757" spans="1:1" x14ac:dyDescent="0.2">
      <c r="A757" s="185"/>
    </row>
    <row r="758" spans="1:1" x14ac:dyDescent="0.2">
      <c r="A758" s="185"/>
    </row>
    <row r="759" spans="1:1" x14ac:dyDescent="0.2">
      <c r="A759" s="185"/>
    </row>
    <row r="760" spans="1:1" x14ac:dyDescent="0.2">
      <c r="A760" s="185"/>
    </row>
    <row r="761" spans="1:1" x14ac:dyDescent="0.2">
      <c r="A761" s="185"/>
    </row>
    <row r="762" spans="1:1" x14ac:dyDescent="0.2">
      <c r="A762" s="185"/>
    </row>
    <row r="763" spans="1:1" x14ac:dyDescent="0.2">
      <c r="A763" s="185"/>
    </row>
    <row r="764" spans="1:1" x14ac:dyDescent="0.2">
      <c r="A764" s="185"/>
    </row>
    <row r="765" spans="1:1" x14ac:dyDescent="0.2">
      <c r="A765" s="185"/>
    </row>
    <row r="766" spans="1:1" x14ac:dyDescent="0.2">
      <c r="A766" s="185"/>
    </row>
    <row r="767" spans="1:1" x14ac:dyDescent="0.2">
      <c r="A767" s="185"/>
    </row>
    <row r="768" spans="1:1" x14ac:dyDescent="0.2">
      <c r="A768" s="185"/>
    </row>
    <row r="769" spans="1:1" x14ac:dyDescent="0.2">
      <c r="A769" s="185"/>
    </row>
    <row r="770" spans="1:1" x14ac:dyDescent="0.2">
      <c r="A770" s="185"/>
    </row>
    <row r="771" spans="1:1" x14ac:dyDescent="0.2">
      <c r="A771" s="185"/>
    </row>
    <row r="772" spans="1:1" x14ac:dyDescent="0.2">
      <c r="A772" s="185"/>
    </row>
    <row r="773" spans="1:1" x14ac:dyDescent="0.2">
      <c r="A773" s="185"/>
    </row>
    <row r="774" spans="1:1" x14ac:dyDescent="0.2">
      <c r="A774" s="185"/>
    </row>
    <row r="775" spans="1:1" x14ac:dyDescent="0.2">
      <c r="A775" s="185"/>
    </row>
    <row r="776" spans="1:1" x14ac:dyDescent="0.2">
      <c r="A776" s="185"/>
    </row>
    <row r="777" spans="1:1" x14ac:dyDescent="0.2">
      <c r="A777" s="185"/>
    </row>
    <row r="778" spans="1:1" x14ac:dyDescent="0.2">
      <c r="A778" s="185"/>
    </row>
    <row r="779" spans="1:1" x14ac:dyDescent="0.2">
      <c r="A779" s="185"/>
    </row>
    <row r="780" spans="1:1" x14ac:dyDescent="0.2">
      <c r="A780" s="185"/>
    </row>
    <row r="781" spans="1:1" x14ac:dyDescent="0.2">
      <c r="A781" s="185"/>
    </row>
    <row r="782" spans="1:1" x14ac:dyDescent="0.2">
      <c r="A782" s="185"/>
    </row>
    <row r="783" spans="1:1" x14ac:dyDescent="0.2">
      <c r="A783" s="185"/>
    </row>
    <row r="784" spans="1:1" x14ac:dyDescent="0.2">
      <c r="A784" s="185"/>
    </row>
    <row r="785" spans="1:1" x14ac:dyDescent="0.2">
      <c r="A785" s="185"/>
    </row>
    <row r="786" spans="1:1" x14ac:dyDescent="0.2">
      <c r="A786" s="185"/>
    </row>
    <row r="787" spans="1:1" x14ac:dyDescent="0.2">
      <c r="A787" s="185"/>
    </row>
    <row r="788" spans="1:1" x14ac:dyDescent="0.2">
      <c r="A788" s="185"/>
    </row>
    <row r="789" spans="1:1" x14ac:dyDescent="0.2">
      <c r="A789" s="185"/>
    </row>
    <row r="790" spans="1:1" x14ac:dyDescent="0.2">
      <c r="A790" s="185"/>
    </row>
    <row r="791" spans="1:1" x14ac:dyDescent="0.2">
      <c r="A791" s="185"/>
    </row>
    <row r="792" spans="1:1" x14ac:dyDescent="0.2">
      <c r="A792" s="185"/>
    </row>
    <row r="793" spans="1:1" x14ac:dyDescent="0.2">
      <c r="A793" s="185"/>
    </row>
    <row r="794" spans="1:1" x14ac:dyDescent="0.2">
      <c r="A794" s="185"/>
    </row>
    <row r="795" spans="1:1" x14ac:dyDescent="0.2">
      <c r="A795" s="185"/>
    </row>
    <row r="796" spans="1:1" x14ac:dyDescent="0.2">
      <c r="A796" s="185"/>
    </row>
    <row r="797" spans="1:1" x14ac:dyDescent="0.2">
      <c r="A797" s="185"/>
    </row>
    <row r="798" spans="1:1" x14ac:dyDescent="0.2">
      <c r="A798" s="185"/>
    </row>
    <row r="799" spans="1:1" x14ac:dyDescent="0.2">
      <c r="A799" s="185"/>
    </row>
    <row r="800" spans="1:1" x14ac:dyDescent="0.2">
      <c r="A800" s="185"/>
    </row>
    <row r="801" spans="1:1" x14ac:dyDescent="0.2">
      <c r="A801" s="185"/>
    </row>
    <row r="802" spans="1:1" x14ac:dyDescent="0.2">
      <c r="A802" s="185"/>
    </row>
    <row r="803" spans="1:1" x14ac:dyDescent="0.2">
      <c r="A803" s="185"/>
    </row>
    <row r="804" spans="1:1" x14ac:dyDescent="0.2">
      <c r="A804" s="185"/>
    </row>
    <row r="805" spans="1:1" x14ac:dyDescent="0.2">
      <c r="A805" s="185"/>
    </row>
    <row r="806" spans="1:1" x14ac:dyDescent="0.2">
      <c r="A806" s="185"/>
    </row>
    <row r="807" spans="1:1" x14ac:dyDescent="0.2">
      <c r="A807" s="185"/>
    </row>
    <row r="808" spans="1:1" x14ac:dyDescent="0.2">
      <c r="A808" s="185"/>
    </row>
    <row r="809" spans="1:1" x14ac:dyDescent="0.2">
      <c r="A809" s="185"/>
    </row>
    <row r="810" spans="1:1" x14ac:dyDescent="0.2">
      <c r="A810" s="185"/>
    </row>
    <row r="811" spans="1:1" x14ac:dyDescent="0.2">
      <c r="A811" s="185"/>
    </row>
    <row r="812" spans="1:1" x14ac:dyDescent="0.2">
      <c r="A812" s="185"/>
    </row>
    <row r="813" spans="1:1" x14ac:dyDescent="0.2">
      <c r="A813" s="185"/>
    </row>
    <row r="814" spans="1:1" x14ac:dyDescent="0.2">
      <c r="A814" s="185"/>
    </row>
    <row r="815" spans="1:1" x14ac:dyDescent="0.2">
      <c r="A815" s="185"/>
    </row>
    <row r="816" spans="1:1" x14ac:dyDescent="0.2">
      <c r="A816" s="185"/>
    </row>
    <row r="817" spans="1:1" x14ac:dyDescent="0.2">
      <c r="A817" s="185"/>
    </row>
    <row r="818" spans="1:1" x14ac:dyDescent="0.2">
      <c r="A818" s="185"/>
    </row>
    <row r="819" spans="1:1" x14ac:dyDescent="0.2">
      <c r="A819" s="185"/>
    </row>
    <row r="820" spans="1:1" x14ac:dyDescent="0.2">
      <c r="A820" s="185"/>
    </row>
    <row r="821" spans="1:1" x14ac:dyDescent="0.2">
      <c r="A821" s="185"/>
    </row>
    <row r="822" spans="1:1" x14ac:dyDescent="0.2">
      <c r="A822" s="185"/>
    </row>
    <row r="823" spans="1:1" x14ac:dyDescent="0.2">
      <c r="A823" s="185"/>
    </row>
    <row r="824" spans="1:1" x14ac:dyDescent="0.2">
      <c r="A824" s="185"/>
    </row>
    <row r="825" spans="1:1" x14ac:dyDescent="0.2">
      <c r="A825" s="185"/>
    </row>
    <row r="826" spans="1:1" x14ac:dyDescent="0.2">
      <c r="A826" s="185"/>
    </row>
    <row r="827" spans="1:1" x14ac:dyDescent="0.2">
      <c r="A827" s="185"/>
    </row>
    <row r="828" spans="1:1" x14ac:dyDescent="0.2">
      <c r="A828" s="185"/>
    </row>
    <row r="829" spans="1:1" x14ac:dyDescent="0.2">
      <c r="A829" s="185"/>
    </row>
    <row r="830" spans="1:1" x14ac:dyDescent="0.2">
      <c r="A830" s="185"/>
    </row>
    <row r="831" spans="1:1" x14ac:dyDescent="0.2">
      <c r="A831" s="185"/>
    </row>
    <row r="832" spans="1:1" x14ac:dyDescent="0.2">
      <c r="A832" s="185"/>
    </row>
    <row r="833" spans="1:1" x14ac:dyDescent="0.2">
      <c r="A833" s="185"/>
    </row>
    <row r="834" spans="1:1" x14ac:dyDescent="0.2">
      <c r="A834" s="185"/>
    </row>
    <row r="835" spans="1:1" x14ac:dyDescent="0.2">
      <c r="A835" s="185"/>
    </row>
    <row r="836" spans="1:1" x14ac:dyDescent="0.2">
      <c r="A836" s="185"/>
    </row>
    <row r="837" spans="1:1" x14ac:dyDescent="0.2">
      <c r="A837" s="185"/>
    </row>
    <row r="838" spans="1:1" x14ac:dyDescent="0.2">
      <c r="A838" s="185"/>
    </row>
    <row r="839" spans="1:1" x14ac:dyDescent="0.2">
      <c r="A839" s="185"/>
    </row>
    <row r="840" spans="1:1" x14ac:dyDescent="0.2">
      <c r="A840" s="185"/>
    </row>
    <row r="841" spans="1:1" x14ac:dyDescent="0.2">
      <c r="A841" s="185"/>
    </row>
    <row r="842" spans="1:1" x14ac:dyDescent="0.2">
      <c r="A842" s="185"/>
    </row>
    <row r="843" spans="1:1" x14ac:dyDescent="0.2">
      <c r="A843" s="185"/>
    </row>
    <row r="844" spans="1:1" x14ac:dyDescent="0.2">
      <c r="A844" s="185"/>
    </row>
    <row r="845" spans="1:1" x14ac:dyDescent="0.2">
      <c r="A845" s="185"/>
    </row>
    <row r="846" spans="1:1" x14ac:dyDescent="0.2">
      <c r="A846" s="185"/>
    </row>
    <row r="847" spans="1:1" x14ac:dyDescent="0.2">
      <c r="A847" s="185"/>
    </row>
    <row r="848" spans="1:1" x14ac:dyDescent="0.2">
      <c r="A848" s="185"/>
    </row>
    <row r="849" spans="1:1" x14ac:dyDescent="0.2">
      <c r="A849" s="185"/>
    </row>
    <row r="850" spans="1:1" x14ac:dyDescent="0.2">
      <c r="A850" s="185"/>
    </row>
    <row r="851" spans="1:1" x14ac:dyDescent="0.2">
      <c r="A851" s="185"/>
    </row>
    <row r="852" spans="1:1" x14ac:dyDescent="0.2">
      <c r="A852" s="185"/>
    </row>
    <row r="853" spans="1:1" x14ac:dyDescent="0.2">
      <c r="A853" s="185"/>
    </row>
    <row r="854" spans="1:1" x14ac:dyDescent="0.2">
      <c r="A854" s="185"/>
    </row>
    <row r="855" spans="1:1" x14ac:dyDescent="0.2">
      <c r="A855" s="185"/>
    </row>
    <row r="856" spans="1:1" x14ac:dyDescent="0.2">
      <c r="A856" s="185"/>
    </row>
    <row r="857" spans="1:1" x14ac:dyDescent="0.2">
      <c r="A857" s="185"/>
    </row>
    <row r="858" spans="1:1" x14ac:dyDescent="0.2">
      <c r="A858" s="185"/>
    </row>
    <row r="859" spans="1:1" x14ac:dyDescent="0.2">
      <c r="A859" s="185"/>
    </row>
    <row r="860" spans="1:1" x14ac:dyDescent="0.2">
      <c r="A860" s="185"/>
    </row>
    <row r="861" spans="1:1" x14ac:dyDescent="0.2">
      <c r="A861" s="185"/>
    </row>
    <row r="862" spans="1:1" x14ac:dyDescent="0.2">
      <c r="A862" s="185"/>
    </row>
    <row r="863" spans="1:1" x14ac:dyDescent="0.2">
      <c r="A863" s="185"/>
    </row>
    <row r="864" spans="1:1" x14ac:dyDescent="0.2">
      <c r="A864" s="185"/>
    </row>
    <row r="865" spans="1:1" x14ac:dyDescent="0.2">
      <c r="A865" s="185"/>
    </row>
    <row r="866" spans="1:1" x14ac:dyDescent="0.2">
      <c r="A866" s="185"/>
    </row>
    <row r="867" spans="1:1" x14ac:dyDescent="0.2">
      <c r="A867" s="185"/>
    </row>
    <row r="868" spans="1:1" x14ac:dyDescent="0.2">
      <c r="A868" s="185"/>
    </row>
    <row r="869" spans="1:1" x14ac:dyDescent="0.2">
      <c r="A869" s="185"/>
    </row>
    <row r="870" spans="1:1" x14ac:dyDescent="0.2">
      <c r="A870" s="185"/>
    </row>
    <row r="871" spans="1:1" x14ac:dyDescent="0.2">
      <c r="A871" s="185"/>
    </row>
    <row r="872" spans="1:1" x14ac:dyDescent="0.2">
      <c r="A872" s="185"/>
    </row>
    <row r="873" spans="1:1" x14ac:dyDescent="0.2">
      <c r="A873" s="185"/>
    </row>
    <row r="874" spans="1:1" x14ac:dyDescent="0.2">
      <c r="A874" s="185"/>
    </row>
    <row r="875" spans="1:1" x14ac:dyDescent="0.2">
      <c r="A875" s="185"/>
    </row>
    <row r="876" spans="1:1" x14ac:dyDescent="0.2">
      <c r="A876" s="185"/>
    </row>
    <row r="877" spans="1:1" x14ac:dyDescent="0.2">
      <c r="A877" s="185"/>
    </row>
    <row r="878" spans="1:1" x14ac:dyDescent="0.2">
      <c r="A878" s="185"/>
    </row>
    <row r="879" spans="1:1" x14ac:dyDescent="0.2">
      <c r="A879" s="185"/>
    </row>
    <row r="880" spans="1:1" x14ac:dyDescent="0.2">
      <c r="A880" s="185"/>
    </row>
    <row r="881" spans="1:1" x14ac:dyDescent="0.2">
      <c r="A881" s="185"/>
    </row>
    <row r="882" spans="1:1" x14ac:dyDescent="0.2">
      <c r="A882" s="185"/>
    </row>
    <row r="883" spans="1:1" x14ac:dyDescent="0.2">
      <c r="A883" s="185"/>
    </row>
    <row r="884" spans="1:1" x14ac:dyDescent="0.2">
      <c r="A884" s="185"/>
    </row>
    <row r="885" spans="1:1" x14ac:dyDescent="0.2">
      <c r="A885" s="185"/>
    </row>
    <row r="886" spans="1:1" x14ac:dyDescent="0.2">
      <c r="A886" s="185"/>
    </row>
    <row r="887" spans="1:1" x14ac:dyDescent="0.2">
      <c r="A887" s="185"/>
    </row>
    <row r="888" spans="1:1" x14ac:dyDescent="0.2">
      <c r="A888" s="185"/>
    </row>
    <row r="889" spans="1:1" x14ac:dyDescent="0.2">
      <c r="A889" s="185"/>
    </row>
    <row r="890" spans="1:1" x14ac:dyDescent="0.2">
      <c r="A890" s="185"/>
    </row>
    <row r="891" spans="1:1" x14ac:dyDescent="0.2">
      <c r="A891" s="185"/>
    </row>
    <row r="892" spans="1:1" x14ac:dyDescent="0.2">
      <c r="A892" s="185"/>
    </row>
    <row r="893" spans="1:1" x14ac:dyDescent="0.2">
      <c r="A893" s="185"/>
    </row>
    <row r="894" spans="1:1" x14ac:dyDescent="0.2">
      <c r="A894" s="185"/>
    </row>
    <row r="895" spans="1:1" x14ac:dyDescent="0.2">
      <c r="A895" s="185"/>
    </row>
    <row r="896" spans="1:1" x14ac:dyDescent="0.2">
      <c r="A896" s="185"/>
    </row>
    <row r="897" spans="1:1" x14ac:dyDescent="0.2">
      <c r="A897" s="185"/>
    </row>
    <row r="898" spans="1:1" x14ac:dyDescent="0.2">
      <c r="A898" s="185"/>
    </row>
    <row r="899" spans="1:1" x14ac:dyDescent="0.2">
      <c r="A899" s="185"/>
    </row>
    <row r="900" spans="1:1" x14ac:dyDescent="0.2">
      <c r="A900" s="185"/>
    </row>
    <row r="901" spans="1:1" x14ac:dyDescent="0.2">
      <c r="A901" s="185"/>
    </row>
    <row r="902" spans="1:1" x14ac:dyDescent="0.2">
      <c r="A902" s="185"/>
    </row>
    <row r="903" spans="1:1" x14ac:dyDescent="0.2">
      <c r="A903" s="185"/>
    </row>
    <row r="904" spans="1:1" x14ac:dyDescent="0.2">
      <c r="A904" s="185"/>
    </row>
    <row r="905" spans="1:1" x14ac:dyDescent="0.2">
      <c r="A905" s="185"/>
    </row>
    <row r="906" spans="1:1" x14ac:dyDescent="0.2">
      <c r="A906" s="185"/>
    </row>
    <row r="907" spans="1:1" x14ac:dyDescent="0.2">
      <c r="A907" s="185"/>
    </row>
    <row r="908" spans="1:1" x14ac:dyDescent="0.2">
      <c r="A908" s="185"/>
    </row>
    <row r="909" spans="1:1" x14ac:dyDescent="0.2">
      <c r="A909" s="185"/>
    </row>
    <row r="910" spans="1:1" x14ac:dyDescent="0.2">
      <c r="A910" s="185"/>
    </row>
    <row r="911" spans="1:1" x14ac:dyDescent="0.2">
      <c r="A911" s="185"/>
    </row>
    <row r="912" spans="1:1" x14ac:dyDescent="0.2">
      <c r="A912" s="185"/>
    </row>
    <row r="913" spans="1:1" x14ac:dyDescent="0.2">
      <c r="A913" s="185"/>
    </row>
    <row r="914" spans="1:1" x14ac:dyDescent="0.2">
      <c r="A914" s="185"/>
    </row>
    <row r="915" spans="1:1" x14ac:dyDescent="0.2">
      <c r="A915" s="185"/>
    </row>
    <row r="916" spans="1:1" x14ac:dyDescent="0.2">
      <c r="A916" s="185"/>
    </row>
    <row r="917" spans="1:1" x14ac:dyDescent="0.2">
      <c r="A917" s="185"/>
    </row>
    <row r="918" spans="1:1" x14ac:dyDescent="0.2">
      <c r="A918" s="185"/>
    </row>
    <row r="919" spans="1:1" x14ac:dyDescent="0.2">
      <c r="A919" s="185"/>
    </row>
    <row r="920" spans="1:1" x14ac:dyDescent="0.2">
      <c r="A920" s="185"/>
    </row>
    <row r="921" spans="1:1" x14ac:dyDescent="0.2">
      <c r="A921" s="185"/>
    </row>
    <row r="922" spans="1:1" x14ac:dyDescent="0.2">
      <c r="A922" s="185"/>
    </row>
    <row r="923" spans="1:1" x14ac:dyDescent="0.2">
      <c r="A923" s="185"/>
    </row>
    <row r="924" spans="1:1" x14ac:dyDescent="0.2">
      <c r="A924" s="185"/>
    </row>
    <row r="925" spans="1:1" x14ac:dyDescent="0.2">
      <c r="A925" s="185"/>
    </row>
    <row r="926" spans="1:1" x14ac:dyDescent="0.2">
      <c r="A926" s="185"/>
    </row>
    <row r="927" spans="1:1" x14ac:dyDescent="0.2">
      <c r="A927" s="185"/>
    </row>
    <row r="928" spans="1:1" x14ac:dyDescent="0.2">
      <c r="A928" s="185"/>
    </row>
    <row r="929" spans="1:1" x14ac:dyDescent="0.2">
      <c r="A929" s="185"/>
    </row>
    <row r="930" spans="1:1" x14ac:dyDescent="0.2">
      <c r="A930" s="185"/>
    </row>
    <row r="931" spans="1:1" x14ac:dyDescent="0.2">
      <c r="A931" s="185"/>
    </row>
    <row r="932" spans="1:1" x14ac:dyDescent="0.2">
      <c r="A932" s="185"/>
    </row>
    <row r="933" spans="1:1" x14ac:dyDescent="0.2">
      <c r="A933" s="185"/>
    </row>
    <row r="934" spans="1:1" x14ac:dyDescent="0.2">
      <c r="A934" s="185"/>
    </row>
    <row r="935" spans="1:1" x14ac:dyDescent="0.2">
      <c r="A935" s="185"/>
    </row>
    <row r="936" spans="1:1" x14ac:dyDescent="0.2">
      <c r="A936" s="185"/>
    </row>
    <row r="937" spans="1:1" x14ac:dyDescent="0.2">
      <c r="A937" s="185"/>
    </row>
    <row r="938" spans="1:1" x14ac:dyDescent="0.2">
      <c r="A938" s="185"/>
    </row>
    <row r="939" spans="1:1" x14ac:dyDescent="0.2">
      <c r="A939" s="185"/>
    </row>
    <row r="940" spans="1:1" x14ac:dyDescent="0.2">
      <c r="A940" s="185"/>
    </row>
    <row r="941" spans="1:1" x14ac:dyDescent="0.2">
      <c r="A941" s="185"/>
    </row>
    <row r="942" spans="1:1" x14ac:dyDescent="0.2">
      <c r="A942" s="185"/>
    </row>
    <row r="943" spans="1:1" x14ac:dyDescent="0.2">
      <c r="A943" s="185"/>
    </row>
    <row r="944" spans="1:1" x14ac:dyDescent="0.2">
      <c r="A944" s="185"/>
    </row>
    <row r="945" spans="1:1" x14ac:dyDescent="0.2">
      <c r="A945" s="185"/>
    </row>
    <row r="946" spans="1:1" x14ac:dyDescent="0.2">
      <c r="A946" s="185"/>
    </row>
    <row r="947" spans="1:1" x14ac:dyDescent="0.2">
      <c r="A947" s="185"/>
    </row>
    <row r="948" spans="1:1" x14ac:dyDescent="0.2">
      <c r="A948" s="185"/>
    </row>
    <row r="949" spans="1:1" x14ac:dyDescent="0.2">
      <c r="A949" s="185"/>
    </row>
    <row r="950" spans="1:1" x14ac:dyDescent="0.2">
      <c r="A950" s="185"/>
    </row>
    <row r="951" spans="1:1" x14ac:dyDescent="0.2">
      <c r="A951" s="185"/>
    </row>
    <row r="952" spans="1:1" x14ac:dyDescent="0.2">
      <c r="A952" s="185"/>
    </row>
    <row r="953" spans="1:1" x14ac:dyDescent="0.2">
      <c r="A953" s="185"/>
    </row>
    <row r="954" spans="1:1" x14ac:dyDescent="0.2">
      <c r="A954" s="185"/>
    </row>
    <row r="955" spans="1:1" x14ac:dyDescent="0.2">
      <c r="A955" s="185"/>
    </row>
    <row r="956" spans="1:1" x14ac:dyDescent="0.2">
      <c r="A956" s="185"/>
    </row>
    <row r="957" spans="1:1" x14ac:dyDescent="0.2">
      <c r="A957" s="185"/>
    </row>
    <row r="958" spans="1:1" x14ac:dyDescent="0.2">
      <c r="A958" s="185"/>
    </row>
    <row r="959" spans="1:1" x14ac:dyDescent="0.2">
      <c r="A959" s="185"/>
    </row>
    <row r="960" spans="1:1" x14ac:dyDescent="0.2">
      <c r="A960" s="185"/>
    </row>
    <row r="961" spans="1:1" x14ac:dyDescent="0.2">
      <c r="A961" s="185"/>
    </row>
    <row r="962" spans="1:1" x14ac:dyDescent="0.2">
      <c r="A962" s="185"/>
    </row>
    <row r="963" spans="1:1" x14ac:dyDescent="0.2">
      <c r="A963" s="185"/>
    </row>
    <row r="964" spans="1:1" x14ac:dyDescent="0.2">
      <c r="A964" s="185"/>
    </row>
    <row r="965" spans="1:1" x14ac:dyDescent="0.2">
      <c r="A965" s="185"/>
    </row>
    <row r="966" spans="1:1" x14ac:dyDescent="0.2">
      <c r="A966" s="185"/>
    </row>
    <row r="967" spans="1:1" x14ac:dyDescent="0.2">
      <c r="A967" s="185"/>
    </row>
    <row r="968" spans="1:1" x14ac:dyDescent="0.2">
      <c r="A968" s="185"/>
    </row>
    <row r="969" spans="1:1" x14ac:dyDescent="0.2">
      <c r="A969" s="185"/>
    </row>
    <row r="970" spans="1:1" x14ac:dyDescent="0.2">
      <c r="A970" s="185"/>
    </row>
    <row r="971" spans="1:1" x14ac:dyDescent="0.2">
      <c r="A971" s="185"/>
    </row>
    <row r="972" spans="1:1" x14ac:dyDescent="0.2">
      <c r="A972" s="185"/>
    </row>
    <row r="973" spans="1:1" x14ac:dyDescent="0.2">
      <c r="A973" s="185"/>
    </row>
    <row r="974" spans="1:1" x14ac:dyDescent="0.2">
      <c r="A974" s="185"/>
    </row>
    <row r="975" spans="1:1" x14ac:dyDescent="0.2">
      <c r="A975" s="185"/>
    </row>
    <row r="976" spans="1:1" x14ac:dyDescent="0.2">
      <c r="A976" s="185"/>
    </row>
    <row r="977" spans="1:1" x14ac:dyDescent="0.2">
      <c r="A977" s="185"/>
    </row>
    <row r="978" spans="1:1" x14ac:dyDescent="0.2">
      <c r="A978" s="185"/>
    </row>
    <row r="979" spans="1:1" x14ac:dyDescent="0.2">
      <c r="A979" s="185"/>
    </row>
    <row r="980" spans="1:1" x14ac:dyDescent="0.2">
      <c r="A980" s="185"/>
    </row>
    <row r="981" spans="1:1" x14ac:dyDescent="0.2">
      <c r="A981" s="185"/>
    </row>
    <row r="982" spans="1:1" x14ac:dyDescent="0.2">
      <c r="A982" s="185"/>
    </row>
    <row r="983" spans="1:1" x14ac:dyDescent="0.2">
      <c r="A983" s="185"/>
    </row>
    <row r="984" spans="1:1" x14ac:dyDescent="0.2">
      <c r="A984" s="185"/>
    </row>
    <row r="985" spans="1:1" x14ac:dyDescent="0.2">
      <c r="A985" s="185"/>
    </row>
    <row r="986" spans="1:1" x14ac:dyDescent="0.2">
      <c r="A986" s="185"/>
    </row>
    <row r="987" spans="1:1" x14ac:dyDescent="0.2">
      <c r="A987" s="185"/>
    </row>
    <row r="988" spans="1:1" x14ac:dyDescent="0.2">
      <c r="A988" s="185"/>
    </row>
    <row r="989" spans="1:1" x14ac:dyDescent="0.2">
      <c r="A989" s="185"/>
    </row>
    <row r="990" spans="1:1" x14ac:dyDescent="0.2">
      <c r="A990" s="185"/>
    </row>
    <row r="991" spans="1:1" x14ac:dyDescent="0.2">
      <c r="A991" s="185"/>
    </row>
    <row r="992" spans="1:1" x14ac:dyDescent="0.2">
      <c r="A992" s="185"/>
    </row>
    <row r="993" spans="1:1" x14ac:dyDescent="0.2">
      <c r="A993" s="185"/>
    </row>
    <row r="994" spans="1:1" x14ac:dyDescent="0.2">
      <c r="A994" s="185"/>
    </row>
    <row r="995" spans="1:1" x14ac:dyDescent="0.2">
      <c r="A995" s="185"/>
    </row>
    <row r="996" spans="1:1" x14ac:dyDescent="0.2">
      <c r="A996" s="185"/>
    </row>
    <row r="997" spans="1:1" x14ac:dyDescent="0.2">
      <c r="A997" s="185"/>
    </row>
    <row r="998" spans="1:1" x14ac:dyDescent="0.2">
      <c r="A998" s="185"/>
    </row>
    <row r="999" spans="1:1" x14ac:dyDescent="0.2">
      <c r="A999" s="185"/>
    </row>
    <row r="1000" spans="1:1" x14ac:dyDescent="0.2">
      <c r="A1000" s="185"/>
    </row>
    <row r="1001" spans="1:1" x14ac:dyDescent="0.2">
      <c r="A1001" s="185"/>
    </row>
    <row r="1002" spans="1:1" x14ac:dyDescent="0.2">
      <c r="A1002" s="185"/>
    </row>
    <row r="1003" spans="1:1" x14ac:dyDescent="0.2">
      <c r="A1003" s="185"/>
    </row>
    <row r="1004" spans="1:1" x14ac:dyDescent="0.2">
      <c r="A1004" s="185"/>
    </row>
    <row r="1005" spans="1:1" x14ac:dyDescent="0.2">
      <c r="A1005" s="185"/>
    </row>
    <row r="1006" spans="1:1" x14ac:dyDescent="0.2">
      <c r="A1006" s="185"/>
    </row>
    <row r="1007" spans="1:1" x14ac:dyDescent="0.2">
      <c r="A1007" s="185"/>
    </row>
    <row r="1008" spans="1:1" x14ac:dyDescent="0.2">
      <c r="A1008" s="185"/>
    </row>
    <row r="1009" spans="1:1" x14ac:dyDescent="0.2">
      <c r="A1009" s="185"/>
    </row>
    <row r="1010" spans="1:1" x14ac:dyDescent="0.2">
      <c r="A1010" s="185"/>
    </row>
    <row r="1011" spans="1:1" x14ac:dyDescent="0.2">
      <c r="A1011" s="185"/>
    </row>
    <row r="1012" spans="1:1" x14ac:dyDescent="0.2">
      <c r="A1012" s="185"/>
    </row>
    <row r="1013" spans="1:1" x14ac:dyDescent="0.2">
      <c r="A1013" s="185"/>
    </row>
    <row r="1014" spans="1:1" x14ac:dyDescent="0.2">
      <c r="A1014" s="185"/>
    </row>
    <row r="1015" spans="1:1" x14ac:dyDescent="0.2">
      <c r="A1015" s="185"/>
    </row>
    <row r="1016" spans="1:1" x14ac:dyDescent="0.2">
      <c r="A1016" s="185"/>
    </row>
    <row r="1017" spans="1:1" x14ac:dyDescent="0.2">
      <c r="A1017" s="185"/>
    </row>
    <row r="1018" spans="1:1" x14ac:dyDescent="0.2">
      <c r="A1018" s="185"/>
    </row>
    <row r="1019" spans="1:1" x14ac:dyDescent="0.2">
      <c r="A1019" s="185"/>
    </row>
    <row r="1020" spans="1:1" x14ac:dyDescent="0.2">
      <c r="A1020" s="185"/>
    </row>
    <row r="1021" spans="1:1" x14ac:dyDescent="0.2">
      <c r="A1021" s="185"/>
    </row>
    <row r="1022" spans="1:1" x14ac:dyDescent="0.2">
      <c r="A1022" s="185"/>
    </row>
    <row r="1023" spans="1:1" x14ac:dyDescent="0.2">
      <c r="A1023" s="185"/>
    </row>
    <row r="1024" spans="1:1" x14ac:dyDescent="0.2">
      <c r="A1024" s="185"/>
    </row>
    <row r="1025" spans="1:1" x14ac:dyDescent="0.2">
      <c r="A1025" s="185"/>
    </row>
    <row r="1026" spans="1:1" x14ac:dyDescent="0.2">
      <c r="A1026" s="185"/>
    </row>
    <row r="1027" spans="1:1" x14ac:dyDescent="0.2">
      <c r="A1027" s="185"/>
    </row>
    <row r="1028" spans="1:1" x14ac:dyDescent="0.2">
      <c r="A1028" s="185"/>
    </row>
    <row r="1029" spans="1:1" x14ac:dyDescent="0.2">
      <c r="A1029" s="185"/>
    </row>
    <row r="1030" spans="1:1" x14ac:dyDescent="0.2">
      <c r="A1030" s="185"/>
    </row>
    <row r="1031" spans="1:1" x14ac:dyDescent="0.2">
      <c r="A1031" s="185"/>
    </row>
    <row r="1032" spans="1:1" x14ac:dyDescent="0.2">
      <c r="A1032" s="185"/>
    </row>
    <row r="1033" spans="1:1" x14ac:dyDescent="0.2">
      <c r="A1033" s="185"/>
    </row>
    <row r="1034" spans="1:1" x14ac:dyDescent="0.2">
      <c r="A1034" s="185"/>
    </row>
    <row r="1035" spans="1:1" x14ac:dyDescent="0.2">
      <c r="A1035" s="185"/>
    </row>
    <row r="1036" spans="1:1" x14ac:dyDescent="0.2">
      <c r="A1036" s="185"/>
    </row>
    <row r="1037" spans="1:1" x14ac:dyDescent="0.2">
      <c r="A1037" s="185"/>
    </row>
    <row r="1038" spans="1:1" x14ac:dyDescent="0.2">
      <c r="A1038" s="185"/>
    </row>
    <row r="1039" spans="1:1" x14ac:dyDescent="0.2">
      <c r="A1039" s="185"/>
    </row>
    <row r="1040" spans="1:1" x14ac:dyDescent="0.2">
      <c r="A1040" s="185"/>
    </row>
    <row r="1041" spans="1:1" x14ac:dyDescent="0.2">
      <c r="A1041" s="185"/>
    </row>
    <row r="1042" spans="1:1" x14ac:dyDescent="0.2">
      <c r="A1042" s="185"/>
    </row>
    <row r="1043" spans="1:1" x14ac:dyDescent="0.2">
      <c r="A1043" s="185"/>
    </row>
    <row r="1044" spans="1:1" x14ac:dyDescent="0.2">
      <c r="A1044" s="185"/>
    </row>
    <row r="1045" spans="1:1" x14ac:dyDescent="0.2">
      <c r="A1045" s="185"/>
    </row>
    <row r="1046" spans="1:1" x14ac:dyDescent="0.2">
      <c r="A1046" s="185"/>
    </row>
    <row r="1047" spans="1:1" x14ac:dyDescent="0.2">
      <c r="A1047" s="185"/>
    </row>
    <row r="1048" spans="1:1" x14ac:dyDescent="0.2">
      <c r="A1048" s="185"/>
    </row>
    <row r="1049" spans="1:1" x14ac:dyDescent="0.2">
      <c r="A1049" s="185"/>
    </row>
    <row r="1050" spans="1:1" x14ac:dyDescent="0.2">
      <c r="A1050" s="185"/>
    </row>
    <row r="1051" spans="1:1" x14ac:dyDescent="0.2">
      <c r="A1051" s="185"/>
    </row>
    <row r="1052" spans="1:1" x14ac:dyDescent="0.2">
      <c r="A1052" s="185"/>
    </row>
    <row r="1053" spans="1:1" x14ac:dyDescent="0.2">
      <c r="A1053" s="185"/>
    </row>
    <row r="1054" spans="1:1" x14ac:dyDescent="0.2">
      <c r="A1054" s="185"/>
    </row>
    <row r="1055" spans="1:1" x14ac:dyDescent="0.2">
      <c r="A1055" s="185"/>
    </row>
    <row r="1056" spans="1:1" x14ac:dyDescent="0.2">
      <c r="A1056" s="185"/>
    </row>
    <row r="1057" spans="1:1" x14ac:dyDescent="0.2">
      <c r="A1057" s="185"/>
    </row>
    <row r="1058" spans="1:1" x14ac:dyDescent="0.2">
      <c r="A1058" s="185"/>
    </row>
    <row r="1059" spans="1:1" x14ac:dyDescent="0.2">
      <c r="A1059" s="185"/>
    </row>
    <row r="1060" spans="1:1" x14ac:dyDescent="0.2">
      <c r="A1060" s="185"/>
    </row>
    <row r="1061" spans="1:1" x14ac:dyDescent="0.2">
      <c r="A1061" s="185"/>
    </row>
    <row r="1062" spans="1:1" x14ac:dyDescent="0.2">
      <c r="A1062" s="185"/>
    </row>
    <row r="1063" spans="1:1" x14ac:dyDescent="0.2">
      <c r="A1063" s="185"/>
    </row>
    <row r="1064" spans="1:1" x14ac:dyDescent="0.2">
      <c r="A1064" s="185"/>
    </row>
    <row r="1065" spans="1:1" x14ac:dyDescent="0.2">
      <c r="A1065" s="185"/>
    </row>
    <row r="1066" spans="1:1" x14ac:dyDescent="0.2">
      <c r="A1066" s="185"/>
    </row>
    <row r="1067" spans="1:1" x14ac:dyDescent="0.2">
      <c r="A1067" s="185"/>
    </row>
    <row r="1068" spans="1:1" x14ac:dyDescent="0.2">
      <c r="A1068" s="185"/>
    </row>
    <row r="1069" spans="1:1" x14ac:dyDescent="0.2">
      <c r="A1069" s="185"/>
    </row>
    <row r="1070" spans="1:1" x14ac:dyDescent="0.2">
      <c r="A1070" s="185"/>
    </row>
    <row r="1071" spans="1:1" x14ac:dyDescent="0.2">
      <c r="A1071" s="185"/>
    </row>
    <row r="1072" spans="1:1" x14ac:dyDescent="0.2">
      <c r="A1072" s="185"/>
    </row>
    <row r="1073" spans="1:1" x14ac:dyDescent="0.2">
      <c r="A1073" s="185"/>
    </row>
    <row r="1074" spans="1:1" x14ac:dyDescent="0.2">
      <c r="A1074" s="185"/>
    </row>
    <row r="1075" spans="1:1" x14ac:dyDescent="0.2">
      <c r="A1075" s="185"/>
    </row>
    <row r="1076" spans="1:1" x14ac:dyDescent="0.2">
      <c r="A1076" s="185"/>
    </row>
    <row r="1077" spans="1:1" x14ac:dyDescent="0.2">
      <c r="A1077" s="185"/>
    </row>
    <row r="1078" spans="1:1" x14ac:dyDescent="0.2">
      <c r="A1078" s="185"/>
    </row>
    <row r="1079" spans="1:1" x14ac:dyDescent="0.2">
      <c r="A1079" s="185"/>
    </row>
    <row r="1080" spans="1:1" x14ac:dyDescent="0.2">
      <c r="A1080" s="185"/>
    </row>
    <row r="1081" spans="1:1" x14ac:dyDescent="0.2">
      <c r="A1081" s="185"/>
    </row>
    <row r="1082" spans="1:1" x14ac:dyDescent="0.2">
      <c r="A1082" s="185"/>
    </row>
    <row r="1083" spans="1:1" x14ac:dyDescent="0.2">
      <c r="A1083" s="185"/>
    </row>
    <row r="1084" spans="1:1" x14ac:dyDescent="0.2">
      <c r="A1084" s="185"/>
    </row>
    <row r="1085" spans="1:1" x14ac:dyDescent="0.2">
      <c r="A1085" s="185"/>
    </row>
    <row r="1086" spans="1:1" x14ac:dyDescent="0.2">
      <c r="A1086" s="185"/>
    </row>
    <row r="1087" spans="1:1" x14ac:dyDescent="0.2">
      <c r="A1087" s="185"/>
    </row>
    <row r="1088" spans="1:1" x14ac:dyDescent="0.2">
      <c r="A1088" s="185"/>
    </row>
    <row r="1089" spans="1:1" x14ac:dyDescent="0.2">
      <c r="A1089" s="185"/>
    </row>
    <row r="1090" spans="1:1" x14ac:dyDescent="0.2">
      <c r="A1090" s="185"/>
    </row>
    <row r="1091" spans="1:1" x14ac:dyDescent="0.2">
      <c r="A1091" s="185"/>
    </row>
    <row r="1092" spans="1:1" x14ac:dyDescent="0.2">
      <c r="A1092" s="185"/>
    </row>
    <row r="1093" spans="1:1" x14ac:dyDescent="0.2">
      <c r="A1093" s="185"/>
    </row>
    <row r="1094" spans="1:1" x14ac:dyDescent="0.2">
      <c r="A1094" s="185"/>
    </row>
    <row r="1095" spans="1:1" x14ac:dyDescent="0.2">
      <c r="A1095" s="185"/>
    </row>
    <row r="1096" spans="1:1" x14ac:dyDescent="0.2">
      <c r="A1096" s="185"/>
    </row>
    <row r="1097" spans="1:1" x14ac:dyDescent="0.2">
      <c r="A1097" s="185"/>
    </row>
    <row r="1098" spans="1:1" x14ac:dyDescent="0.2">
      <c r="A1098" s="185"/>
    </row>
    <row r="1099" spans="1:1" x14ac:dyDescent="0.2">
      <c r="A1099" s="185"/>
    </row>
    <row r="1100" spans="1:1" x14ac:dyDescent="0.2">
      <c r="A1100" s="185"/>
    </row>
    <row r="1101" spans="1:1" x14ac:dyDescent="0.2">
      <c r="A1101" s="185"/>
    </row>
    <row r="1102" spans="1:1" x14ac:dyDescent="0.2">
      <c r="A1102" s="185"/>
    </row>
    <row r="1103" spans="1:1" x14ac:dyDescent="0.2">
      <c r="A1103" s="185"/>
    </row>
    <row r="1104" spans="1:1" x14ac:dyDescent="0.2">
      <c r="A1104" s="185"/>
    </row>
    <row r="1105" spans="1:1" x14ac:dyDescent="0.2">
      <c r="A1105" s="185"/>
    </row>
    <row r="1106" spans="1:1" x14ac:dyDescent="0.2">
      <c r="A1106" s="185"/>
    </row>
    <row r="1107" spans="1:1" x14ac:dyDescent="0.2">
      <c r="A1107" s="185"/>
    </row>
    <row r="1108" spans="1:1" x14ac:dyDescent="0.2">
      <c r="A1108" s="185"/>
    </row>
    <row r="1109" spans="1:1" x14ac:dyDescent="0.2">
      <c r="A1109" s="185"/>
    </row>
    <row r="1110" spans="1:1" x14ac:dyDescent="0.2">
      <c r="A1110" s="185"/>
    </row>
    <row r="1111" spans="1:1" x14ac:dyDescent="0.2">
      <c r="A1111" s="185"/>
    </row>
    <row r="1112" spans="1:1" x14ac:dyDescent="0.2">
      <c r="A1112" s="185"/>
    </row>
    <row r="1113" spans="1:1" x14ac:dyDescent="0.2">
      <c r="A1113" s="185"/>
    </row>
    <row r="1114" spans="1:1" x14ac:dyDescent="0.2">
      <c r="A1114" s="185"/>
    </row>
    <row r="1115" spans="1:1" x14ac:dyDescent="0.2">
      <c r="A1115" s="185"/>
    </row>
    <row r="1116" spans="1:1" x14ac:dyDescent="0.2">
      <c r="A1116" s="185"/>
    </row>
    <row r="1117" spans="1:1" x14ac:dyDescent="0.2">
      <c r="A1117" s="185"/>
    </row>
    <row r="1118" spans="1:1" x14ac:dyDescent="0.2">
      <c r="A1118" s="185"/>
    </row>
    <row r="1119" spans="1:1" x14ac:dyDescent="0.2">
      <c r="A1119" s="185"/>
    </row>
    <row r="1120" spans="1:1" x14ac:dyDescent="0.2">
      <c r="A1120" s="185"/>
    </row>
    <row r="1121" spans="1:1" x14ac:dyDescent="0.2">
      <c r="A1121" s="185"/>
    </row>
    <row r="1122" spans="1:1" x14ac:dyDescent="0.2">
      <c r="A1122" s="185"/>
    </row>
    <row r="1123" spans="1:1" x14ac:dyDescent="0.2">
      <c r="A1123" s="185"/>
    </row>
    <row r="1124" spans="1:1" x14ac:dyDescent="0.2">
      <c r="A1124" s="185"/>
    </row>
    <row r="1125" spans="1:1" x14ac:dyDescent="0.2">
      <c r="A1125" s="185"/>
    </row>
    <row r="1126" spans="1:1" x14ac:dyDescent="0.2">
      <c r="A1126" s="185"/>
    </row>
    <row r="1127" spans="1:1" x14ac:dyDescent="0.2">
      <c r="A1127" s="185"/>
    </row>
    <row r="1128" spans="1:1" x14ac:dyDescent="0.2">
      <c r="A1128" s="185"/>
    </row>
    <row r="1129" spans="1:1" x14ac:dyDescent="0.2">
      <c r="A1129" s="185"/>
    </row>
    <row r="1130" spans="1:1" x14ac:dyDescent="0.2">
      <c r="A1130" s="185"/>
    </row>
    <row r="1131" spans="1:1" x14ac:dyDescent="0.2">
      <c r="A1131" s="185"/>
    </row>
    <row r="1132" spans="1:1" x14ac:dyDescent="0.2">
      <c r="A1132" s="185"/>
    </row>
    <row r="1133" spans="1:1" x14ac:dyDescent="0.2">
      <c r="A1133" s="185"/>
    </row>
    <row r="1134" spans="1:1" x14ac:dyDescent="0.2">
      <c r="A1134" s="185"/>
    </row>
    <row r="1135" spans="1:1" x14ac:dyDescent="0.2">
      <c r="A1135" s="185"/>
    </row>
    <row r="1136" spans="1:1" x14ac:dyDescent="0.2">
      <c r="A1136" s="185"/>
    </row>
    <row r="1137" spans="1:1" x14ac:dyDescent="0.2">
      <c r="A1137" s="185"/>
    </row>
    <row r="1138" spans="1:1" x14ac:dyDescent="0.2">
      <c r="A1138" s="185"/>
    </row>
    <row r="1139" spans="1:1" x14ac:dyDescent="0.2">
      <c r="A1139" s="185"/>
    </row>
    <row r="1140" spans="1:1" x14ac:dyDescent="0.2">
      <c r="A1140" s="185"/>
    </row>
    <row r="1141" spans="1:1" x14ac:dyDescent="0.2">
      <c r="A1141" s="185"/>
    </row>
    <row r="1142" spans="1:1" x14ac:dyDescent="0.2">
      <c r="A1142" s="185"/>
    </row>
    <row r="1143" spans="1:1" x14ac:dyDescent="0.2">
      <c r="A1143" s="185"/>
    </row>
    <row r="1144" spans="1:1" x14ac:dyDescent="0.2">
      <c r="A1144" s="185"/>
    </row>
    <row r="1145" spans="1:1" x14ac:dyDescent="0.2">
      <c r="A1145" s="185"/>
    </row>
    <row r="1146" spans="1:1" x14ac:dyDescent="0.2">
      <c r="A1146" s="185"/>
    </row>
    <row r="1147" spans="1:1" x14ac:dyDescent="0.2">
      <c r="A1147" s="185"/>
    </row>
    <row r="1148" spans="1:1" x14ac:dyDescent="0.2">
      <c r="A1148" s="185"/>
    </row>
    <row r="1149" spans="1:1" x14ac:dyDescent="0.2">
      <c r="A1149" s="185"/>
    </row>
    <row r="1150" spans="1:1" x14ac:dyDescent="0.2">
      <c r="A1150" s="185"/>
    </row>
    <row r="1151" spans="1:1" x14ac:dyDescent="0.2">
      <c r="A1151" s="185"/>
    </row>
    <row r="1152" spans="1:1" x14ac:dyDescent="0.2">
      <c r="A1152" s="185"/>
    </row>
    <row r="1153" spans="1:1" x14ac:dyDescent="0.2">
      <c r="A1153" s="185"/>
    </row>
    <row r="1154" spans="1:1" x14ac:dyDescent="0.2">
      <c r="A1154" s="185"/>
    </row>
    <row r="1155" spans="1:1" x14ac:dyDescent="0.2">
      <c r="A1155" s="185"/>
    </row>
    <row r="1156" spans="1:1" x14ac:dyDescent="0.2">
      <c r="A1156" s="185"/>
    </row>
    <row r="1157" spans="1:1" x14ac:dyDescent="0.2">
      <c r="A1157" s="185"/>
    </row>
    <row r="1158" spans="1:1" x14ac:dyDescent="0.2">
      <c r="A1158" s="185"/>
    </row>
    <row r="1159" spans="1:1" x14ac:dyDescent="0.2">
      <c r="A1159" s="185"/>
    </row>
    <row r="1160" spans="1:1" x14ac:dyDescent="0.2">
      <c r="A1160" s="185"/>
    </row>
    <row r="1161" spans="1:1" x14ac:dyDescent="0.2">
      <c r="A1161" s="185"/>
    </row>
    <row r="1162" spans="1:1" x14ac:dyDescent="0.2">
      <c r="A1162" s="185"/>
    </row>
    <row r="1163" spans="1:1" x14ac:dyDescent="0.2">
      <c r="A1163" s="185"/>
    </row>
    <row r="1164" spans="1:1" x14ac:dyDescent="0.2">
      <c r="A1164" s="185"/>
    </row>
    <row r="1165" spans="1:1" x14ac:dyDescent="0.2">
      <c r="A1165" s="185"/>
    </row>
    <row r="1166" spans="1:1" x14ac:dyDescent="0.2">
      <c r="A1166" s="185"/>
    </row>
    <row r="1167" spans="1:1" x14ac:dyDescent="0.2">
      <c r="A1167" s="185"/>
    </row>
    <row r="1168" spans="1:1" x14ac:dyDescent="0.2">
      <c r="A1168" s="185"/>
    </row>
    <row r="1169" spans="1:1" x14ac:dyDescent="0.2">
      <c r="A1169" s="185"/>
    </row>
    <row r="1170" spans="1:1" x14ac:dyDescent="0.2">
      <c r="A1170" s="185"/>
    </row>
    <row r="1171" spans="1:1" x14ac:dyDescent="0.2">
      <c r="A1171" s="185"/>
    </row>
    <row r="1172" spans="1:1" x14ac:dyDescent="0.2">
      <c r="A1172" s="185"/>
    </row>
    <row r="1173" spans="1:1" x14ac:dyDescent="0.2">
      <c r="A1173" s="185"/>
    </row>
    <row r="1174" spans="1:1" x14ac:dyDescent="0.2">
      <c r="A1174" s="185"/>
    </row>
    <row r="1175" spans="1:1" x14ac:dyDescent="0.2">
      <c r="A1175" s="185"/>
    </row>
    <row r="1176" spans="1:1" x14ac:dyDescent="0.2">
      <c r="A1176" s="185"/>
    </row>
  </sheetData>
  <mergeCells count="40">
    <mergeCell ref="B577:D577"/>
    <mergeCell ref="B377:D377"/>
    <mergeCell ref="F311:P311"/>
    <mergeCell ref="F275:P275"/>
    <mergeCell ref="C236:D236"/>
    <mergeCell ref="F577:P577"/>
    <mergeCell ref="C248:D248"/>
    <mergeCell ref="C252:D252"/>
    <mergeCell ref="C257:D257"/>
    <mergeCell ref="B344:D344"/>
    <mergeCell ref="F377:P377"/>
    <mergeCell ref="F344:P344"/>
    <mergeCell ref="B529:D529"/>
    <mergeCell ref="B416:D416"/>
    <mergeCell ref="F626:P626"/>
    <mergeCell ref="F495:P495"/>
    <mergeCell ref="F416:P416"/>
    <mergeCell ref="F452:P452"/>
    <mergeCell ref="F529:P529"/>
    <mergeCell ref="C204:D204"/>
    <mergeCell ref="F119:P119"/>
    <mergeCell ref="F241:P241"/>
    <mergeCell ref="F153:P153"/>
    <mergeCell ref="F202:P202"/>
    <mergeCell ref="B626:D626"/>
    <mergeCell ref="F2:P2"/>
    <mergeCell ref="F46:P46"/>
    <mergeCell ref="F73:P73"/>
    <mergeCell ref="B452:D452"/>
    <mergeCell ref="B495:D495"/>
    <mergeCell ref="B2:D2"/>
    <mergeCell ref="B46:D46"/>
    <mergeCell ref="B73:D73"/>
    <mergeCell ref="B119:D119"/>
    <mergeCell ref="B153:D153"/>
    <mergeCell ref="B202:D202"/>
    <mergeCell ref="B241:D241"/>
    <mergeCell ref="B275:D275"/>
    <mergeCell ref="B311:D311"/>
    <mergeCell ref="C75:D75"/>
  </mergeCells>
  <phoneticPr fontId="0" type="noConversion"/>
  <pageMargins left="0.74803149606299213" right="0.70866141732283472" top="1.0236220472440944" bottom="0.70866141732283472" header="0.70866141732283472" footer="0.27559055118110237"/>
  <pageSetup paperSize="9" scale="58" fitToHeight="15" orientation="landscape" horizontalDpi="360" verticalDpi="360" r:id="rId1"/>
  <headerFooter alignWithMargins="0">
    <oddHeader>&amp;RAño 2006&amp;CTOTAL ESPAÑA</oddHeader>
    <oddFooter>&amp;L&amp;"Garamond,Normal"Sección I: Acidificadores
&amp;R&amp;"Garamond,Normal" Página &amp;P de &amp;N                               &amp;CSerie 1990-2021</oddFooter>
  </headerFooter>
  <rowBreaks count="16" manualBreakCount="16">
    <brk id="44" max="34" man="1"/>
    <brk id="71" max="34" man="1"/>
    <brk id="117" max="34" man="1"/>
    <brk id="151" max="34" man="1"/>
    <brk id="200" max="34" man="1"/>
    <brk id="239" max="34" man="1"/>
    <brk id="273" max="34" man="1"/>
    <brk id="309" max="34" man="1"/>
    <brk id="342" max="34" man="1"/>
    <brk id="375" max="34" man="1"/>
    <brk id="414" max="34" man="1"/>
    <brk id="450" max="34" man="1"/>
    <brk id="493" max="34" man="1"/>
    <brk id="527" max="34" man="1"/>
    <brk id="575" max="34" man="1"/>
    <brk id="624" max="3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3"/>
  <dimension ref="A1:U682"/>
  <sheetViews>
    <sheetView showGridLines="0" zoomScaleNormal="100" workbookViewId="0"/>
  </sheetViews>
  <sheetFormatPr baseColWidth="10" defaultRowHeight="12.75" x14ac:dyDescent="0.2"/>
  <cols>
    <col min="1" max="1" width="9.5703125" style="21" customWidth="1"/>
    <col min="2" max="2" width="2.5703125" style="21" customWidth="1"/>
    <col min="3" max="3" width="2.42578125" style="21" customWidth="1"/>
    <col min="4" max="4" width="58.42578125" style="21" customWidth="1"/>
    <col min="5" max="5" width="7.140625" style="21" customWidth="1"/>
    <col min="6" max="14" width="11.42578125" style="46" customWidth="1"/>
    <col min="15" max="17" width="11.42578125" style="46"/>
    <col min="18" max="18" width="8.85546875" style="46" customWidth="1"/>
    <col min="19" max="16384" width="11.42578125" style="21"/>
  </cols>
  <sheetData>
    <row r="1" spans="1:18" s="4" customFormat="1" ht="16.5" thickBot="1" x14ac:dyDescent="0.3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97"/>
      <c r="P1" s="97"/>
      <c r="Q1" s="97"/>
      <c r="R1" s="97"/>
    </row>
    <row r="2" spans="1:18" s="8" customFormat="1" ht="32.25" customHeight="1" x14ac:dyDescent="0.25">
      <c r="A2" s="5">
        <v>1</v>
      </c>
      <c r="B2" s="195" t="s">
        <v>0</v>
      </c>
      <c r="C2" s="196"/>
      <c r="D2" s="197"/>
      <c r="E2" s="6"/>
      <c r="F2" s="198" t="s">
        <v>895</v>
      </c>
      <c r="G2" s="199"/>
      <c r="H2" s="199"/>
      <c r="I2" s="199"/>
      <c r="J2" s="199"/>
      <c r="K2" s="199"/>
      <c r="L2" s="199"/>
      <c r="M2" s="199"/>
      <c r="N2" s="200"/>
      <c r="O2" s="209" t="s">
        <v>896</v>
      </c>
      <c r="P2" s="199"/>
      <c r="Q2" s="199"/>
      <c r="R2" s="200"/>
    </row>
    <row r="3" spans="1:18" s="8" customFormat="1" ht="15.75" thickBot="1" x14ac:dyDescent="0.3">
      <c r="A3" s="174"/>
      <c r="B3" s="10"/>
      <c r="C3" s="10"/>
      <c r="D3" s="10"/>
      <c r="E3" s="9"/>
      <c r="F3" s="11" t="s">
        <v>897</v>
      </c>
      <c r="G3" s="12" t="s">
        <v>898</v>
      </c>
      <c r="H3" s="12" t="s">
        <v>899</v>
      </c>
      <c r="I3" s="12" t="s">
        <v>900</v>
      </c>
      <c r="J3" s="12" t="s">
        <v>901</v>
      </c>
      <c r="K3" s="12" t="s">
        <v>902</v>
      </c>
      <c r="L3" s="12" t="s">
        <v>903</v>
      </c>
      <c r="M3" s="12" t="s">
        <v>904</v>
      </c>
      <c r="N3" s="13" t="s">
        <v>905</v>
      </c>
      <c r="O3" s="98" t="s">
        <v>906</v>
      </c>
      <c r="P3" s="99" t="s">
        <v>907</v>
      </c>
      <c r="Q3" s="99" t="s">
        <v>908</v>
      </c>
      <c r="R3" s="100" t="s">
        <v>940</v>
      </c>
    </row>
    <row r="4" spans="1:18" ht="15.75" x14ac:dyDescent="0.25">
      <c r="A4" s="61" t="s">
        <v>10</v>
      </c>
      <c r="B4" s="14"/>
      <c r="C4" s="15" t="s">
        <v>11</v>
      </c>
      <c r="D4" s="14"/>
      <c r="E4" s="14"/>
      <c r="F4" s="16">
        <f t="shared" ref="F4:R4" si="0">SUM(F5:F9)</f>
        <v>4214.2085350570642</v>
      </c>
      <c r="G4" s="17">
        <f t="shared" si="0"/>
        <v>2757.6283085308173</v>
      </c>
      <c r="H4" s="17">
        <f t="shared" si="0"/>
        <v>9254.9888940069995</v>
      </c>
      <c r="I4" s="17">
        <f t="shared" si="0"/>
        <v>8061.1189668401457</v>
      </c>
      <c r="J4" s="17">
        <f t="shared" si="0"/>
        <v>4010.9961300174291</v>
      </c>
      <c r="K4" s="17">
        <f t="shared" si="0"/>
        <v>92147.472468417618</v>
      </c>
      <c r="L4" s="17">
        <f t="shared" si="0"/>
        <v>4743.6987100960305</v>
      </c>
      <c r="M4" s="17">
        <f t="shared" si="0"/>
        <v>3018.8788305423459</v>
      </c>
      <c r="N4" s="19">
        <f t="shared" si="0"/>
        <v>19719.840285772272</v>
      </c>
      <c r="O4" s="16">
        <f t="shared" si="0"/>
        <v>9223.1222509743202</v>
      </c>
      <c r="P4" s="17">
        <f t="shared" si="0"/>
        <v>17779.51282976432</v>
      </c>
      <c r="Q4" s="17">
        <f>SUM(Q5:Q9)</f>
        <v>25587.255958044319</v>
      </c>
      <c r="R4" s="19">
        <f t="shared" si="0"/>
        <v>283.69200434396697</v>
      </c>
    </row>
    <row r="5" spans="1:18" ht="15.75" x14ac:dyDescent="0.25">
      <c r="A5" s="61" t="s">
        <v>12</v>
      </c>
      <c r="B5" s="14"/>
      <c r="C5" s="14"/>
      <c r="D5" s="14" t="s">
        <v>13</v>
      </c>
      <c r="E5" s="14"/>
      <c r="F5" s="22">
        <v>3336.1078555072863</v>
      </c>
      <c r="G5" s="23">
        <v>1113.5932385168896</v>
      </c>
      <c r="H5" s="23">
        <v>5008.2120989553641</v>
      </c>
      <c r="I5" s="23">
        <v>6325.1963597239755</v>
      </c>
      <c r="J5" s="23">
        <v>2287.1345526285763</v>
      </c>
      <c r="K5" s="23">
        <v>34890.280172977524</v>
      </c>
      <c r="L5" s="23">
        <v>2356.947357248624</v>
      </c>
      <c r="M5" s="23">
        <v>1377.7887385306183</v>
      </c>
      <c r="N5" s="24">
        <v>17788.523348775925</v>
      </c>
      <c r="O5" s="22">
        <v>8037.1426098299999</v>
      </c>
      <c r="P5" s="23">
        <v>16225.715435959999</v>
      </c>
      <c r="Q5" s="23">
        <v>23351.969999999998</v>
      </c>
      <c r="R5" s="24">
        <v>184.48202839999999</v>
      </c>
    </row>
    <row r="6" spans="1:18" ht="15.75" x14ac:dyDescent="0.25">
      <c r="A6" s="61" t="s">
        <v>14</v>
      </c>
      <c r="B6" s="14"/>
      <c r="C6" s="14"/>
      <c r="D6" s="14" t="s">
        <v>15</v>
      </c>
      <c r="E6" s="14"/>
      <c r="F6" s="22">
        <v>529.27404213127909</v>
      </c>
      <c r="G6" s="23">
        <v>957.65941257170971</v>
      </c>
      <c r="H6" s="23">
        <v>2435.7438339378664</v>
      </c>
      <c r="I6" s="23">
        <v>1056.1292356739523</v>
      </c>
      <c r="J6" s="23">
        <v>1006.5497778650881</v>
      </c>
      <c r="K6" s="23">
        <v>33396.541572348593</v>
      </c>
      <c r="L6" s="23">
        <v>1484.8507550590755</v>
      </c>
      <c r="M6" s="23">
        <v>961.24062556950935</v>
      </c>
      <c r="N6" s="24">
        <v>1254.0121735541293</v>
      </c>
      <c r="O6" s="22">
        <v>309.45778101999997</v>
      </c>
      <c r="P6" s="23">
        <v>413.40097051999999</v>
      </c>
      <c r="Q6" s="23">
        <v>496.89339999999993</v>
      </c>
      <c r="R6" s="24">
        <v>13.956671140000001</v>
      </c>
    </row>
    <row r="7" spans="1:18" ht="15.75" x14ac:dyDescent="0.25">
      <c r="A7" s="61" t="s">
        <v>16</v>
      </c>
      <c r="B7" s="14"/>
      <c r="C7" s="14"/>
      <c r="D7" s="14" t="s">
        <v>17</v>
      </c>
      <c r="E7" s="14"/>
      <c r="F7" s="22">
        <v>3.097</v>
      </c>
      <c r="G7" s="23">
        <v>3.097</v>
      </c>
      <c r="H7" s="23">
        <v>6.1964899999999998</v>
      </c>
      <c r="I7" s="23">
        <v>3.097</v>
      </c>
      <c r="J7" s="23">
        <v>1.1321134331527822</v>
      </c>
      <c r="K7" s="23">
        <v>154.899801</v>
      </c>
      <c r="L7" s="23">
        <v>6.1964899999999998</v>
      </c>
      <c r="M7" s="23">
        <v>3.097</v>
      </c>
      <c r="N7" s="24">
        <v>0.61989800000000006</v>
      </c>
      <c r="O7" s="22">
        <v>22.036950608543297</v>
      </c>
      <c r="P7" s="23">
        <v>27.518550608543297</v>
      </c>
      <c r="Q7" s="23">
        <v>36.739065608543292</v>
      </c>
      <c r="R7" s="24">
        <v>0.69048076520000012</v>
      </c>
    </row>
    <row r="8" spans="1:18" ht="15.75" x14ac:dyDescent="0.25">
      <c r="A8" s="61" t="s">
        <v>18</v>
      </c>
      <c r="B8" s="14"/>
      <c r="C8" s="14"/>
      <c r="D8" s="14" t="s">
        <v>19</v>
      </c>
      <c r="E8" s="14"/>
      <c r="F8" s="22">
        <v>7.36</v>
      </c>
      <c r="G8" s="23">
        <v>6.6</v>
      </c>
      <c r="H8" s="23">
        <v>113.169</v>
      </c>
      <c r="I8" s="23"/>
      <c r="J8" s="23">
        <v>39.456049648393154</v>
      </c>
      <c r="K8" s="23">
        <v>23.103000000000002</v>
      </c>
      <c r="L8" s="23">
        <v>16.07</v>
      </c>
      <c r="M8" s="23"/>
      <c r="N8" s="24"/>
      <c r="O8" s="22">
        <v>383.34856661527726</v>
      </c>
      <c r="P8" s="23">
        <v>383.34856661527726</v>
      </c>
      <c r="Q8" s="23">
        <v>383.34856661527726</v>
      </c>
      <c r="R8" s="24">
        <v>52.100523368533707</v>
      </c>
    </row>
    <row r="9" spans="1:18" ht="15.75" x14ac:dyDescent="0.25">
      <c r="A9" s="61" t="s">
        <v>20</v>
      </c>
      <c r="B9" s="14"/>
      <c r="C9" s="14"/>
      <c r="D9" s="14" t="s">
        <v>21</v>
      </c>
      <c r="E9" s="14"/>
      <c r="F9" s="22">
        <v>338.36963741849854</v>
      </c>
      <c r="G9" s="23">
        <v>676.67865744221808</v>
      </c>
      <c r="H9" s="23">
        <v>1691.6674711137694</v>
      </c>
      <c r="I9" s="23">
        <v>676.69637144221815</v>
      </c>
      <c r="J9" s="23">
        <v>676.72363644221809</v>
      </c>
      <c r="K9" s="23">
        <v>23682.647922091495</v>
      </c>
      <c r="L9" s="23">
        <v>879.63410778833111</v>
      </c>
      <c r="M9" s="23">
        <v>676.75246644221806</v>
      </c>
      <c r="N9" s="24">
        <v>676.6848654422181</v>
      </c>
      <c r="O9" s="22">
        <v>471.13634290050049</v>
      </c>
      <c r="P9" s="23">
        <v>729.52930606050052</v>
      </c>
      <c r="Q9" s="23">
        <v>1318.3049258205003</v>
      </c>
      <c r="R9" s="24">
        <v>32.46230067023329</v>
      </c>
    </row>
    <row r="10" spans="1:18" ht="15.75" x14ac:dyDescent="0.25">
      <c r="A10" s="61"/>
      <c r="B10" s="14"/>
      <c r="C10" s="14"/>
      <c r="D10" s="14"/>
      <c r="E10" s="14"/>
      <c r="F10" s="22"/>
      <c r="G10" s="23"/>
      <c r="H10" s="23"/>
      <c r="I10" s="23"/>
      <c r="J10" s="23"/>
      <c r="K10" s="23"/>
      <c r="L10" s="23"/>
      <c r="M10" s="23"/>
      <c r="N10" s="24"/>
      <c r="O10" s="22"/>
      <c r="P10" s="23"/>
      <c r="Q10" s="23"/>
      <c r="R10" s="24"/>
    </row>
    <row r="11" spans="1:18" ht="15.75" x14ac:dyDescent="0.25">
      <c r="A11" s="61" t="s">
        <v>22</v>
      </c>
      <c r="B11" s="14"/>
      <c r="C11" s="15" t="s">
        <v>23</v>
      </c>
      <c r="D11" s="14"/>
      <c r="E11" s="14"/>
      <c r="F11" s="16">
        <f t="shared" ref="F11:R11" si="1">SUM(F12:F16)</f>
        <v>9.6542000000000003E-2</v>
      </c>
      <c r="G11" s="17">
        <f t="shared" si="1"/>
        <v>1.29793</v>
      </c>
      <c r="H11" s="17">
        <f t="shared" si="1"/>
        <v>3.456223</v>
      </c>
      <c r="I11" s="17">
        <f t="shared" si="1"/>
        <v>0.76950799999999997</v>
      </c>
      <c r="J11" s="17">
        <f t="shared" si="1"/>
        <v>7.6313999999999993E-2</v>
      </c>
      <c r="K11" s="17">
        <f t="shared" si="1"/>
        <v>12.111564</v>
      </c>
      <c r="L11" s="17">
        <f t="shared" si="1"/>
        <v>3.2544599999999999</v>
      </c>
      <c r="M11" s="17">
        <f t="shared" si="1"/>
        <v>5.0904999999999999E-2</v>
      </c>
      <c r="N11" s="19">
        <f t="shared" si="1"/>
        <v>50.711201000000003</v>
      </c>
      <c r="O11" s="16">
        <f t="shared" si="1"/>
        <v>5.7437710000000006</v>
      </c>
      <c r="P11" s="17">
        <f t="shared" si="1"/>
        <v>7.2207169999999996</v>
      </c>
      <c r="Q11" s="17">
        <f>SUM(Q12:Q16)</f>
        <v>10.174610000000001</v>
      </c>
      <c r="R11" s="19">
        <f t="shared" si="1"/>
        <v>0.279256</v>
      </c>
    </row>
    <row r="12" spans="1:18" ht="15.75" x14ac:dyDescent="0.25">
      <c r="A12" s="61" t="s">
        <v>24</v>
      </c>
      <c r="B12" s="14"/>
      <c r="C12" s="14"/>
      <c r="D12" s="14" t="s">
        <v>13</v>
      </c>
      <c r="E12" s="14"/>
      <c r="F12" s="22"/>
      <c r="G12" s="23"/>
      <c r="H12" s="23"/>
      <c r="I12" s="23"/>
      <c r="J12" s="23"/>
      <c r="K12" s="23"/>
      <c r="L12" s="23"/>
      <c r="M12" s="23"/>
      <c r="N12" s="24"/>
      <c r="O12" s="22"/>
      <c r="P12" s="23"/>
      <c r="Q12" s="23"/>
      <c r="R12" s="24"/>
    </row>
    <row r="13" spans="1:18" ht="15.75" x14ac:dyDescent="0.25">
      <c r="A13" s="61" t="s">
        <v>25</v>
      </c>
      <c r="B13" s="14"/>
      <c r="C13" s="14"/>
      <c r="D13" s="14" t="s">
        <v>15</v>
      </c>
      <c r="E13" s="14"/>
      <c r="F13" s="22"/>
      <c r="G13" s="23"/>
      <c r="H13" s="23"/>
      <c r="I13" s="23"/>
      <c r="J13" s="23"/>
      <c r="K13" s="23"/>
      <c r="L13" s="23"/>
      <c r="M13" s="23"/>
      <c r="N13" s="24"/>
      <c r="O13" s="22"/>
      <c r="P13" s="23"/>
      <c r="Q13" s="23"/>
      <c r="R13" s="24"/>
    </row>
    <row r="14" spans="1:18" ht="15.75" x14ac:dyDescent="0.25">
      <c r="A14" s="61" t="s">
        <v>26</v>
      </c>
      <c r="B14" s="14"/>
      <c r="C14" s="14"/>
      <c r="D14" s="14" t="s">
        <v>17</v>
      </c>
      <c r="E14" s="14"/>
      <c r="F14" s="22">
        <v>9.6542000000000003E-2</v>
      </c>
      <c r="G14" s="23">
        <v>1.29793</v>
      </c>
      <c r="H14" s="23">
        <v>3.456223</v>
      </c>
      <c r="I14" s="23">
        <v>0.76950799999999997</v>
      </c>
      <c r="J14" s="23">
        <v>7.6313999999999993E-2</v>
      </c>
      <c r="K14" s="23">
        <v>12.111564</v>
      </c>
      <c r="L14" s="23">
        <v>3.2544599999999999</v>
      </c>
      <c r="M14" s="23">
        <v>5.0904999999999999E-2</v>
      </c>
      <c r="N14" s="24">
        <v>50.711201000000003</v>
      </c>
      <c r="O14" s="22">
        <v>5.7437710000000006</v>
      </c>
      <c r="P14" s="23">
        <v>7.2207169999999996</v>
      </c>
      <c r="Q14" s="23">
        <v>10.174610000000001</v>
      </c>
      <c r="R14" s="24">
        <v>0.279256</v>
      </c>
    </row>
    <row r="15" spans="1:18" ht="15.75" x14ac:dyDescent="0.25">
      <c r="A15" s="61" t="s">
        <v>27</v>
      </c>
      <c r="B15" s="14"/>
      <c r="C15" s="14"/>
      <c r="D15" s="14" t="s">
        <v>19</v>
      </c>
      <c r="E15" s="14"/>
      <c r="F15" s="22"/>
      <c r="G15" s="23"/>
      <c r="H15" s="23"/>
      <c r="I15" s="23"/>
      <c r="J15" s="23"/>
      <c r="K15" s="23"/>
      <c r="L15" s="23"/>
      <c r="M15" s="23"/>
      <c r="N15" s="24"/>
      <c r="O15" s="22"/>
      <c r="P15" s="23"/>
      <c r="Q15" s="23"/>
      <c r="R15" s="24"/>
    </row>
    <row r="16" spans="1:18" ht="15.75" x14ac:dyDescent="0.25">
      <c r="A16" s="61" t="s">
        <v>28</v>
      </c>
      <c r="B16" s="14"/>
      <c r="C16" s="14"/>
      <c r="D16" s="14" t="s">
        <v>21</v>
      </c>
      <c r="E16" s="14"/>
      <c r="F16" s="22"/>
      <c r="G16" s="23"/>
      <c r="H16" s="23"/>
      <c r="I16" s="23"/>
      <c r="J16" s="23"/>
      <c r="K16" s="23"/>
      <c r="L16" s="23"/>
      <c r="M16" s="23"/>
      <c r="N16" s="24"/>
      <c r="O16" s="22"/>
      <c r="P16" s="23"/>
      <c r="Q16" s="23"/>
      <c r="R16" s="24"/>
    </row>
    <row r="17" spans="1:18" ht="15.75" x14ac:dyDescent="0.25">
      <c r="A17" s="61"/>
      <c r="B17" s="14"/>
      <c r="C17" s="14"/>
      <c r="D17" s="14"/>
      <c r="E17" s="14"/>
      <c r="F17" s="22"/>
      <c r="G17" s="23"/>
      <c r="H17" s="23"/>
      <c r="I17" s="23"/>
      <c r="J17" s="23"/>
      <c r="K17" s="23"/>
      <c r="L17" s="23"/>
      <c r="M17" s="23"/>
      <c r="N17" s="24"/>
      <c r="O17" s="22"/>
      <c r="P17" s="23"/>
      <c r="Q17" s="23"/>
      <c r="R17" s="24"/>
    </row>
    <row r="18" spans="1:18" ht="15.75" x14ac:dyDescent="0.25">
      <c r="A18" s="61" t="s">
        <v>29</v>
      </c>
      <c r="B18" s="14"/>
      <c r="C18" s="15" t="s">
        <v>30</v>
      </c>
      <c r="D18" s="14"/>
      <c r="E18" s="14"/>
      <c r="F18" s="16">
        <f t="shared" ref="F18:R18" si="2">SUM(F19:F24)</f>
        <v>321.21951554113946</v>
      </c>
      <c r="G18" s="17">
        <f t="shared" si="2"/>
        <v>236.15996773604064</v>
      </c>
      <c r="H18" s="17">
        <f t="shared" si="2"/>
        <v>1540.4184755151216</v>
      </c>
      <c r="I18" s="17">
        <f t="shared" si="2"/>
        <v>1097.2916153457434</v>
      </c>
      <c r="J18" s="17">
        <f t="shared" si="2"/>
        <v>51.408221006690709</v>
      </c>
      <c r="K18" s="17">
        <f t="shared" si="2"/>
        <v>57310.600090164146</v>
      </c>
      <c r="L18" s="17">
        <f t="shared" si="2"/>
        <v>446.93443136874856</v>
      </c>
      <c r="M18" s="17">
        <f t="shared" si="2"/>
        <v>260.20633596417667</v>
      </c>
      <c r="N18" s="19">
        <f t="shared" si="2"/>
        <v>4772.9736990689216</v>
      </c>
      <c r="O18" s="16">
        <f t="shared" si="2"/>
        <v>910.51596865768033</v>
      </c>
      <c r="P18" s="17">
        <f t="shared" si="2"/>
        <v>1295.2469209308142</v>
      </c>
      <c r="Q18" s="17">
        <f>SUM(Q19:Q24)</f>
        <v>1655.4900648823409</v>
      </c>
      <c r="R18" s="19">
        <f t="shared" si="2"/>
        <v>65.931522435034296</v>
      </c>
    </row>
    <row r="19" spans="1:18" ht="15.75" x14ac:dyDescent="0.25">
      <c r="A19" s="61" t="s">
        <v>31</v>
      </c>
      <c r="B19" s="14"/>
      <c r="C19" s="14"/>
      <c r="D19" s="14" t="s">
        <v>13</v>
      </c>
      <c r="E19" s="14"/>
      <c r="F19" s="22">
        <v>11.884524328220545</v>
      </c>
      <c r="G19" s="23">
        <v>4.064181772419226</v>
      </c>
      <c r="H19" s="23">
        <v>45.435529738783643</v>
      </c>
      <c r="I19" s="23">
        <v>36.050501678203581</v>
      </c>
      <c r="J19" s="23">
        <v>0.9755441812486656</v>
      </c>
      <c r="K19" s="23">
        <v>2294.1490475133751</v>
      </c>
      <c r="L19" s="23">
        <v>14.013544801296268</v>
      </c>
      <c r="M19" s="23">
        <v>6.5878784804921091</v>
      </c>
      <c r="N19" s="24">
        <v>150.12979522936413</v>
      </c>
      <c r="O19" s="22">
        <v>26.896250122783641</v>
      </c>
      <c r="P19" s="23">
        <v>44.690156147894399</v>
      </c>
      <c r="Q19" s="23">
        <v>59.518411158165272</v>
      </c>
      <c r="R19" s="24">
        <v>1.531612356907776</v>
      </c>
    </row>
    <row r="20" spans="1:18" ht="15.75" x14ac:dyDescent="0.25">
      <c r="A20" s="61" t="s">
        <v>32</v>
      </c>
      <c r="B20" s="14"/>
      <c r="C20" s="14"/>
      <c r="D20" s="14" t="s">
        <v>15</v>
      </c>
      <c r="E20" s="14"/>
      <c r="F20" s="22">
        <v>72.15019411149143</v>
      </c>
      <c r="G20" s="23">
        <v>43.8792245305034</v>
      </c>
      <c r="H20" s="23">
        <v>323.64357261897732</v>
      </c>
      <c r="I20" s="23">
        <v>237.86083921362771</v>
      </c>
      <c r="J20" s="23">
        <v>9.5973248007084226</v>
      </c>
      <c r="K20" s="23">
        <v>13242.086731586809</v>
      </c>
      <c r="L20" s="23">
        <v>95.574635873759462</v>
      </c>
      <c r="M20" s="23">
        <v>52.5169892545292</v>
      </c>
      <c r="N20" s="24">
        <v>1021.5036637060107</v>
      </c>
      <c r="O20" s="22">
        <v>191.2975777853826</v>
      </c>
      <c r="P20" s="23">
        <v>287.62868527955305</v>
      </c>
      <c r="Q20" s="23">
        <v>371.17549610381906</v>
      </c>
      <c r="R20" s="24">
        <v>11.751926773197223</v>
      </c>
    </row>
    <row r="21" spans="1:18" ht="15.75" x14ac:dyDescent="0.25">
      <c r="A21" s="61" t="s">
        <v>33</v>
      </c>
      <c r="B21" s="14"/>
      <c r="C21" s="14"/>
      <c r="D21" s="14" t="s">
        <v>17</v>
      </c>
      <c r="E21" s="14"/>
      <c r="F21" s="22">
        <v>7.804765103171273</v>
      </c>
      <c r="G21" s="23">
        <v>5.389311380340934</v>
      </c>
      <c r="H21" s="23">
        <v>36.832562910602753</v>
      </c>
      <c r="I21" s="23">
        <v>26.568476350298891</v>
      </c>
      <c r="J21" s="23">
        <v>1.0999207815977774</v>
      </c>
      <c r="K21" s="23">
        <v>1424.8980802516289</v>
      </c>
      <c r="L21" s="23">
        <v>10.7635875306302</v>
      </c>
      <c r="M21" s="23">
        <v>6.1179205381455963</v>
      </c>
      <c r="N21" s="24">
        <v>114.98443148968275</v>
      </c>
      <c r="O21" s="22">
        <v>26.924649920965681</v>
      </c>
      <c r="P21" s="23">
        <v>34.901155165257293</v>
      </c>
      <c r="Q21" s="23">
        <v>44.172515541641943</v>
      </c>
      <c r="R21" s="24">
        <v>1.8377849129271975</v>
      </c>
    </row>
    <row r="22" spans="1:18" ht="15.75" x14ac:dyDescent="0.25">
      <c r="A22" s="61" t="s">
        <v>34</v>
      </c>
      <c r="B22" s="14"/>
      <c r="C22" s="14"/>
      <c r="D22" s="14" t="s">
        <v>19</v>
      </c>
      <c r="E22" s="14"/>
      <c r="F22" s="22">
        <v>4.1700225147917696</v>
      </c>
      <c r="G22" s="23">
        <v>1.37618059914403E-2</v>
      </c>
      <c r="H22" s="23">
        <v>0.71410743872886617</v>
      </c>
      <c r="I22" s="23">
        <v>0.42319860592555258</v>
      </c>
      <c r="J22" s="23">
        <v>3.5998645568540715</v>
      </c>
      <c r="K22" s="23">
        <v>2.5471880020453599E-2</v>
      </c>
      <c r="L22" s="23">
        <v>7.5359387991799517E-2</v>
      </c>
      <c r="M22" s="23">
        <v>0.40479325187094528</v>
      </c>
      <c r="N22" s="24">
        <v>1.1322526913578577</v>
      </c>
      <c r="O22" s="22">
        <v>16.163097459763065</v>
      </c>
      <c r="P22" s="23">
        <v>16.163097459763065</v>
      </c>
      <c r="Q22" s="23">
        <v>16.163097459763065</v>
      </c>
      <c r="R22" s="24">
        <v>2.8736791925973293</v>
      </c>
    </row>
    <row r="23" spans="1:18" ht="15.75" x14ac:dyDescent="0.25">
      <c r="A23" s="61" t="s">
        <v>35</v>
      </c>
      <c r="B23" s="14"/>
      <c r="C23" s="14"/>
      <c r="D23" s="14" t="s">
        <v>21</v>
      </c>
      <c r="E23" s="14"/>
      <c r="F23" s="22"/>
      <c r="G23" s="23"/>
      <c r="H23" s="23"/>
      <c r="I23" s="23"/>
      <c r="J23" s="23"/>
      <c r="K23" s="23"/>
      <c r="L23" s="23"/>
      <c r="M23" s="23"/>
      <c r="N23" s="24"/>
      <c r="O23" s="22"/>
      <c r="P23" s="23"/>
      <c r="Q23" s="23"/>
      <c r="R23" s="24"/>
    </row>
    <row r="24" spans="1:18" ht="15.75" x14ac:dyDescent="0.25">
      <c r="A24" s="61" t="s">
        <v>36</v>
      </c>
      <c r="B24" s="14"/>
      <c r="C24" s="14"/>
      <c r="D24" s="14" t="s">
        <v>37</v>
      </c>
      <c r="E24" s="14"/>
      <c r="F24" s="22">
        <v>225.21000948346446</v>
      </c>
      <c r="G24" s="23">
        <v>182.81348824678562</v>
      </c>
      <c r="H24" s="23">
        <v>1133.7927028080289</v>
      </c>
      <c r="I24" s="23">
        <v>796.38859949768766</v>
      </c>
      <c r="J24" s="23">
        <v>36.13556668628177</v>
      </c>
      <c r="K24" s="23">
        <v>40349.440758932309</v>
      </c>
      <c r="L24" s="23">
        <v>326.50730377507085</v>
      </c>
      <c r="M24" s="23">
        <v>194.57875443913883</v>
      </c>
      <c r="N24" s="24">
        <v>3485.2235559525056</v>
      </c>
      <c r="O24" s="22">
        <v>649.23439336878528</v>
      </c>
      <c r="P24" s="23">
        <v>911.86382687834646</v>
      </c>
      <c r="Q24" s="23">
        <v>1164.4605446189516</v>
      </c>
      <c r="R24" s="24">
        <v>47.936519199404771</v>
      </c>
    </row>
    <row r="25" spans="1:18" ht="15.75" x14ac:dyDescent="0.25">
      <c r="A25" s="61"/>
      <c r="B25" s="14"/>
      <c r="C25" s="14"/>
      <c r="D25" s="14"/>
      <c r="E25" s="14"/>
      <c r="F25" s="22"/>
      <c r="G25" s="23"/>
      <c r="H25" s="23"/>
      <c r="I25" s="23"/>
      <c r="J25" s="23"/>
      <c r="K25" s="23"/>
      <c r="L25" s="23"/>
      <c r="M25" s="23"/>
      <c r="N25" s="24"/>
      <c r="O25" s="22"/>
      <c r="P25" s="23"/>
      <c r="Q25" s="23"/>
      <c r="R25" s="24"/>
    </row>
    <row r="26" spans="1:18" ht="15.75" x14ac:dyDescent="0.25">
      <c r="A26" s="61" t="s">
        <v>38</v>
      </c>
      <c r="B26" s="14"/>
      <c r="C26" s="15" t="s">
        <v>39</v>
      </c>
      <c r="D26" s="14"/>
      <c r="E26" s="14"/>
      <c r="F26" s="16">
        <f t="shared" ref="F26:R26" si="3">SUM(F27:F33)</f>
        <v>1.7949248019999999</v>
      </c>
      <c r="G26" s="17">
        <f t="shared" si="3"/>
        <v>0</v>
      </c>
      <c r="H26" s="17">
        <f t="shared" si="3"/>
        <v>44.880199248000004</v>
      </c>
      <c r="I26" s="17">
        <f t="shared" si="3"/>
        <v>14.943400415999999</v>
      </c>
      <c r="J26" s="17">
        <f t="shared" si="3"/>
        <v>6.5767378069999998</v>
      </c>
      <c r="K26" s="17">
        <f t="shared" si="3"/>
        <v>19.680213420999998</v>
      </c>
      <c r="L26" s="17">
        <f t="shared" si="3"/>
        <v>37.511500040000001</v>
      </c>
      <c r="M26" s="17">
        <f t="shared" si="3"/>
        <v>0</v>
      </c>
      <c r="N26" s="19">
        <f t="shared" si="3"/>
        <v>91.757325353547543</v>
      </c>
      <c r="O26" s="16">
        <f t="shared" si="3"/>
        <v>82.353699343547547</v>
      </c>
      <c r="P26" s="17">
        <f t="shared" si="3"/>
        <v>103.82483756654753</v>
      </c>
      <c r="Q26" s="17">
        <f>SUM(Q27:Q33)</f>
        <v>127.14290059154754</v>
      </c>
      <c r="R26" s="19">
        <f t="shared" si="3"/>
        <v>38.965737942200001</v>
      </c>
    </row>
    <row r="27" spans="1:18" ht="15.75" x14ac:dyDescent="0.25">
      <c r="A27" s="61" t="s">
        <v>40</v>
      </c>
      <c r="B27" s="14"/>
      <c r="C27" s="14"/>
      <c r="D27" s="14" t="s">
        <v>13</v>
      </c>
      <c r="E27" s="14"/>
      <c r="F27" s="22"/>
      <c r="G27" s="23"/>
      <c r="H27" s="23"/>
      <c r="I27" s="23"/>
      <c r="J27" s="23"/>
      <c r="K27" s="23"/>
      <c r="L27" s="23"/>
      <c r="M27" s="23"/>
      <c r="N27" s="24"/>
      <c r="O27" s="22"/>
      <c r="P27" s="23"/>
      <c r="Q27" s="23"/>
      <c r="R27" s="24"/>
    </row>
    <row r="28" spans="1:18" ht="15.75" x14ac:dyDescent="0.25">
      <c r="A28" s="61" t="s">
        <v>41</v>
      </c>
      <c r="B28" s="14"/>
      <c r="C28" s="14"/>
      <c r="D28" s="14" t="s">
        <v>42</v>
      </c>
      <c r="E28" s="14"/>
      <c r="F28" s="22"/>
      <c r="G28" s="23"/>
      <c r="H28" s="23"/>
      <c r="I28" s="23"/>
      <c r="J28" s="23"/>
      <c r="K28" s="23"/>
      <c r="L28" s="23"/>
      <c r="M28" s="23"/>
      <c r="N28" s="24"/>
      <c r="O28" s="22"/>
      <c r="P28" s="23"/>
      <c r="Q28" s="23"/>
      <c r="R28" s="24"/>
    </row>
    <row r="29" spans="1:18" ht="15.75" x14ac:dyDescent="0.25">
      <c r="A29" s="61" t="s">
        <v>43</v>
      </c>
      <c r="B29" s="14"/>
      <c r="C29" s="14"/>
      <c r="D29" s="14" t="s">
        <v>17</v>
      </c>
      <c r="E29" s="14"/>
      <c r="F29" s="22"/>
      <c r="G29" s="23"/>
      <c r="H29" s="23"/>
      <c r="I29" s="23"/>
      <c r="J29" s="23"/>
      <c r="K29" s="23"/>
      <c r="L29" s="23"/>
      <c r="M29" s="23"/>
      <c r="N29" s="24"/>
      <c r="O29" s="22"/>
      <c r="P29" s="23"/>
      <c r="Q29" s="23"/>
      <c r="R29" s="24"/>
    </row>
    <row r="30" spans="1:18" ht="15.75" x14ac:dyDescent="0.25">
      <c r="A30" s="61" t="s">
        <v>44</v>
      </c>
      <c r="B30" s="14"/>
      <c r="C30" s="14"/>
      <c r="D30" s="14" t="s">
        <v>19</v>
      </c>
      <c r="E30" s="14"/>
      <c r="F30" s="22"/>
      <c r="G30" s="23"/>
      <c r="H30" s="23"/>
      <c r="I30" s="23"/>
      <c r="J30" s="23"/>
      <c r="K30" s="23"/>
      <c r="L30" s="23"/>
      <c r="M30" s="23"/>
      <c r="N30" s="24"/>
      <c r="O30" s="22"/>
      <c r="P30" s="23"/>
      <c r="Q30" s="23"/>
      <c r="R30" s="24"/>
    </row>
    <row r="31" spans="1:18" ht="15.75" x14ac:dyDescent="0.25">
      <c r="A31" s="61" t="s">
        <v>45</v>
      </c>
      <c r="B31" s="14"/>
      <c r="C31" s="14"/>
      <c r="D31" s="14" t="s">
        <v>21</v>
      </c>
      <c r="E31" s="14"/>
      <c r="F31" s="22"/>
      <c r="G31" s="23"/>
      <c r="H31" s="23"/>
      <c r="I31" s="23"/>
      <c r="J31" s="23"/>
      <c r="K31" s="23"/>
      <c r="L31" s="23"/>
      <c r="M31" s="23"/>
      <c r="N31" s="24"/>
      <c r="O31" s="22"/>
      <c r="P31" s="23"/>
      <c r="Q31" s="23"/>
      <c r="R31" s="24"/>
    </row>
    <row r="32" spans="1:18" ht="15.75" x14ac:dyDescent="0.25">
      <c r="A32" s="61" t="s">
        <v>46</v>
      </c>
      <c r="B32" s="14"/>
      <c r="C32" s="14"/>
      <c r="D32" s="14" t="s">
        <v>47</v>
      </c>
      <c r="E32" s="14"/>
      <c r="F32" s="22">
        <v>1.7949248019999999</v>
      </c>
      <c r="G32" s="23"/>
      <c r="H32" s="23">
        <v>44.880199248000004</v>
      </c>
      <c r="I32" s="23">
        <v>14.943400415999999</v>
      </c>
      <c r="J32" s="23">
        <v>6.5767378069999998</v>
      </c>
      <c r="K32" s="23">
        <v>19.680213420999998</v>
      </c>
      <c r="L32" s="23">
        <v>37.511500040000001</v>
      </c>
      <c r="M32" s="23"/>
      <c r="N32" s="24">
        <v>91.757325353547543</v>
      </c>
      <c r="O32" s="22">
        <v>82.353699343547547</v>
      </c>
      <c r="P32" s="23">
        <v>103.82483756654753</v>
      </c>
      <c r="Q32" s="23">
        <v>127.14290059154754</v>
      </c>
      <c r="R32" s="24">
        <v>38.965737942200001</v>
      </c>
    </row>
    <row r="33" spans="1:18" ht="15.75" x14ac:dyDescent="0.25">
      <c r="A33" s="61" t="s">
        <v>48</v>
      </c>
      <c r="B33" s="14"/>
      <c r="C33" s="14"/>
      <c r="D33" s="14" t="s">
        <v>49</v>
      </c>
      <c r="E33" s="14"/>
      <c r="F33" s="22"/>
      <c r="G33" s="23"/>
      <c r="H33" s="23"/>
      <c r="I33" s="23"/>
      <c r="J33" s="23"/>
      <c r="K33" s="23"/>
      <c r="L33" s="23"/>
      <c r="M33" s="23"/>
      <c r="N33" s="24"/>
      <c r="O33" s="22"/>
      <c r="P33" s="23"/>
      <c r="Q33" s="23"/>
      <c r="R33" s="24"/>
    </row>
    <row r="34" spans="1:18" ht="15.75" x14ac:dyDescent="0.25">
      <c r="A34" s="61"/>
      <c r="B34" s="14"/>
      <c r="C34" s="14"/>
      <c r="D34" s="14"/>
      <c r="E34" s="14"/>
      <c r="F34" s="22"/>
      <c r="G34" s="23"/>
      <c r="H34" s="23"/>
      <c r="I34" s="23"/>
      <c r="J34" s="23"/>
      <c r="K34" s="23"/>
      <c r="L34" s="23"/>
      <c r="M34" s="23"/>
      <c r="N34" s="24"/>
      <c r="O34" s="22"/>
      <c r="P34" s="23"/>
      <c r="Q34" s="23"/>
      <c r="R34" s="24"/>
    </row>
    <row r="35" spans="1:18" ht="15.75" x14ac:dyDescent="0.25">
      <c r="A35" s="61" t="s">
        <v>50</v>
      </c>
      <c r="B35" s="14"/>
      <c r="C35" s="15" t="s">
        <v>51</v>
      </c>
      <c r="D35" s="14"/>
      <c r="E35" s="14"/>
      <c r="F35" s="16">
        <f t="shared" ref="F35:R35" si="4">SUM(F36:F41)</f>
        <v>7.4246684501657372</v>
      </c>
      <c r="G35" s="17">
        <f t="shared" si="4"/>
        <v>5.9791190387406899E-2</v>
      </c>
      <c r="H35" s="17">
        <f t="shared" si="4"/>
        <v>1.3890775877609263</v>
      </c>
      <c r="I35" s="17">
        <f t="shared" si="4"/>
        <v>0.24029384703050774</v>
      </c>
      <c r="J35" s="17">
        <f t="shared" si="4"/>
        <v>6.8130195975156562</v>
      </c>
      <c r="K35" s="17">
        <f t="shared" si="4"/>
        <v>8.3976230738206734</v>
      </c>
      <c r="L35" s="17">
        <f t="shared" si="4"/>
        <v>0.92752383430903962</v>
      </c>
      <c r="M35" s="17">
        <f t="shared" si="4"/>
        <v>2.8767175524661015</v>
      </c>
      <c r="N35" s="19">
        <f t="shared" si="4"/>
        <v>34.096363120045154</v>
      </c>
      <c r="O35" s="16">
        <f t="shared" si="4"/>
        <v>15.093737559829693</v>
      </c>
      <c r="P35" s="17">
        <f t="shared" si="4"/>
        <v>15.288932559829695</v>
      </c>
      <c r="Q35" s="17">
        <f>SUM(Q36:Q41)</f>
        <v>15.679322559829695</v>
      </c>
      <c r="R35" s="19">
        <f t="shared" si="4"/>
        <v>0.68459280486644836</v>
      </c>
    </row>
    <row r="36" spans="1:18" ht="15.75" x14ac:dyDescent="0.25">
      <c r="A36" s="61" t="s">
        <v>52</v>
      </c>
      <c r="B36" s="14"/>
      <c r="C36" s="14"/>
      <c r="D36" s="14" t="s">
        <v>13</v>
      </c>
      <c r="E36" s="14"/>
      <c r="F36" s="22"/>
      <c r="G36" s="23"/>
      <c r="H36" s="23"/>
      <c r="I36" s="23"/>
      <c r="J36" s="23"/>
      <c r="K36" s="23"/>
      <c r="L36" s="23"/>
      <c r="M36" s="23"/>
      <c r="N36" s="24"/>
      <c r="O36" s="22"/>
      <c r="P36" s="23"/>
      <c r="Q36" s="23"/>
      <c r="R36" s="24"/>
    </row>
    <row r="37" spans="1:18" ht="15.75" x14ac:dyDescent="0.25">
      <c r="A37" s="61" t="s">
        <v>53</v>
      </c>
      <c r="B37" s="14"/>
      <c r="C37" s="14"/>
      <c r="D37" s="14" t="s">
        <v>15</v>
      </c>
      <c r="E37" s="14"/>
      <c r="F37" s="22"/>
      <c r="G37" s="23"/>
      <c r="H37" s="23"/>
      <c r="I37" s="23"/>
      <c r="J37" s="23"/>
      <c r="K37" s="23"/>
      <c r="L37" s="23"/>
      <c r="M37" s="23"/>
      <c r="N37" s="24"/>
      <c r="O37" s="22"/>
      <c r="P37" s="23"/>
      <c r="Q37" s="23"/>
      <c r="R37" s="24"/>
    </row>
    <row r="38" spans="1:18" ht="15.75" x14ac:dyDescent="0.25">
      <c r="A38" s="61" t="s">
        <v>54</v>
      </c>
      <c r="B38" s="14"/>
      <c r="C38" s="14"/>
      <c r="D38" s="14" t="s">
        <v>17</v>
      </c>
      <c r="E38" s="14"/>
      <c r="F38" s="22">
        <v>4.0415004645803023</v>
      </c>
      <c r="G38" s="23">
        <v>2.00535634675E-2</v>
      </c>
      <c r="H38" s="23">
        <v>0.80612659293408206</v>
      </c>
      <c r="I38" s="23">
        <v>0.11964665929411998</v>
      </c>
      <c r="J38" s="23">
        <v>3.3392843871559066</v>
      </c>
      <c r="K38" s="23">
        <v>7.8248110294725466</v>
      </c>
      <c r="L38" s="23">
        <v>0.44042238081345586</v>
      </c>
      <c r="M38" s="23">
        <v>0.37079879258344373</v>
      </c>
      <c r="N38" s="24">
        <v>0.24522738081345608</v>
      </c>
      <c r="O38" s="22">
        <v>8.0371227743121771</v>
      </c>
      <c r="P38" s="23">
        <v>8.2323177743121789</v>
      </c>
      <c r="Q38" s="23">
        <v>8.6227077743121789</v>
      </c>
      <c r="R38" s="24">
        <v>0.42346874181540967</v>
      </c>
    </row>
    <row r="39" spans="1:18" ht="15.75" x14ac:dyDescent="0.25">
      <c r="A39" s="61" t="s">
        <v>55</v>
      </c>
      <c r="B39" s="14"/>
      <c r="C39" s="14"/>
      <c r="D39" s="14" t="s">
        <v>19</v>
      </c>
      <c r="E39" s="14"/>
      <c r="F39" s="22">
        <v>2.5501280000000004</v>
      </c>
      <c r="G39" s="23">
        <v>5.3116312499999997E-3</v>
      </c>
      <c r="H39" s="23">
        <v>1.6148239000000005E-2</v>
      </c>
      <c r="I39" s="23">
        <v>1.6186239000000001E-3</v>
      </c>
      <c r="J39" s="23">
        <v>2.1251065000000002</v>
      </c>
      <c r="K39" s="23">
        <v>1.0836607749999999E-2</v>
      </c>
      <c r="L39" s="23">
        <v>3.1877787500000004E-2</v>
      </c>
      <c r="M39" s="23">
        <v>0.23376277500000003</v>
      </c>
      <c r="N39" s="24">
        <v>3.1877787500000004E-2</v>
      </c>
      <c r="O39" s="22">
        <v>4.2502179999999985</v>
      </c>
      <c r="P39" s="23">
        <v>4.2502179999999985</v>
      </c>
      <c r="Q39" s="23">
        <v>4.2502179999999985</v>
      </c>
      <c r="R39" s="24">
        <v>0.10625562499999999</v>
      </c>
    </row>
    <row r="40" spans="1:18" ht="15.75" x14ac:dyDescent="0.25">
      <c r="A40" s="61" t="s">
        <v>56</v>
      </c>
      <c r="B40" s="14"/>
      <c r="C40" s="14"/>
      <c r="D40" s="14" t="s">
        <v>21</v>
      </c>
      <c r="E40" s="14"/>
      <c r="F40" s="22">
        <v>0.56167138046745002</v>
      </c>
      <c r="G40" s="23">
        <v>3.3815162819210001E-2</v>
      </c>
      <c r="H40" s="23">
        <v>0.56417679940667997</v>
      </c>
      <c r="I40" s="23">
        <v>0.11749234086641003</v>
      </c>
      <c r="J40" s="23">
        <v>1.1222154003616498</v>
      </c>
      <c r="K40" s="23">
        <v>0.56077723059743012</v>
      </c>
      <c r="L40" s="23">
        <v>0.45115321010580017</v>
      </c>
      <c r="M40" s="23">
        <v>2.2463054609106892</v>
      </c>
      <c r="N40" s="24">
        <v>33.552254599679515</v>
      </c>
      <c r="O40" s="22">
        <v>2.3318457991947685</v>
      </c>
      <c r="P40" s="23">
        <v>2.3318457991947685</v>
      </c>
      <c r="Q40" s="23">
        <v>2.3318457991947685</v>
      </c>
      <c r="R40" s="24">
        <v>0.12584791991087999</v>
      </c>
    </row>
    <row r="41" spans="1:18" ht="15.75" x14ac:dyDescent="0.25">
      <c r="A41" s="61" t="s">
        <v>57</v>
      </c>
      <c r="B41" s="14"/>
      <c r="C41" s="14"/>
      <c r="D41" s="14" t="s">
        <v>58</v>
      </c>
      <c r="E41" s="14"/>
      <c r="F41" s="22">
        <v>0.27136860511798405</v>
      </c>
      <c r="G41" s="23">
        <v>6.1083285069689992E-4</v>
      </c>
      <c r="H41" s="23">
        <v>2.6259564201643001E-3</v>
      </c>
      <c r="I41" s="23">
        <v>1.5362229699777002E-3</v>
      </c>
      <c r="J41" s="23">
        <v>0.22641330999810022</v>
      </c>
      <c r="K41" s="23">
        <v>1.1982060006968998E-3</v>
      </c>
      <c r="L41" s="23">
        <v>4.0704558897835998E-3</v>
      </c>
      <c r="M41" s="23">
        <v>2.5850523971968596E-2</v>
      </c>
      <c r="N41" s="24">
        <v>0.26700335205218795</v>
      </c>
      <c r="O41" s="22">
        <v>0.47455098632274922</v>
      </c>
      <c r="P41" s="23">
        <v>0.47455098632274922</v>
      </c>
      <c r="Q41" s="23">
        <v>0.47455098632274922</v>
      </c>
      <c r="R41" s="24">
        <v>2.9020518140158703E-2</v>
      </c>
    </row>
    <row r="42" spans="1:18" ht="15.75" x14ac:dyDescent="0.25">
      <c r="A42" s="61"/>
      <c r="B42" s="14"/>
      <c r="C42" s="14"/>
      <c r="D42" s="14"/>
      <c r="E42" s="14"/>
      <c r="F42" s="22"/>
      <c r="G42" s="23"/>
      <c r="H42" s="23"/>
      <c r="I42" s="23"/>
      <c r="J42" s="23"/>
      <c r="K42" s="23"/>
      <c r="L42" s="23"/>
      <c r="M42" s="23"/>
      <c r="N42" s="24"/>
      <c r="O42" s="22"/>
      <c r="P42" s="23"/>
      <c r="Q42" s="23"/>
      <c r="R42" s="24"/>
    </row>
    <row r="43" spans="1:18" ht="19.5" thickBot="1" x14ac:dyDescent="0.35">
      <c r="A43" s="61"/>
      <c r="B43" s="25" t="s">
        <v>59</v>
      </c>
      <c r="C43" s="14"/>
      <c r="D43" s="25"/>
      <c r="E43" s="14"/>
      <c r="F43" s="26">
        <f t="shared" ref="F43:R43" si="5">SUM(F35,F26,F18,F11,F4)</f>
        <v>4544.7441858503698</v>
      </c>
      <c r="G43" s="27">
        <f t="shared" si="5"/>
        <v>2995.1459974572454</v>
      </c>
      <c r="H43" s="27">
        <f t="shared" si="5"/>
        <v>10845.132869357882</v>
      </c>
      <c r="I43" s="27">
        <f t="shared" si="5"/>
        <v>9174.3637844489203</v>
      </c>
      <c r="J43" s="27">
        <f t="shared" si="5"/>
        <v>4075.8704224286353</v>
      </c>
      <c r="K43" s="27">
        <f t="shared" si="5"/>
        <v>149498.26195907657</v>
      </c>
      <c r="L43" s="27">
        <f t="shared" si="5"/>
        <v>5232.3266253390884</v>
      </c>
      <c r="M43" s="27">
        <f t="shared" si="5"/>
        <v>3282.0127890589888</v>
      </c>
      <c r="N43" s="28">
        <f t="shared" si="5"/>
        <v>24669.378874314789</v>
      </c>
      <c r="O43" s="26">
        <f t="shared" si="5"/>
        <v>10236.829427535378</v>
      </c>
      <c r="P43" s="27">
        <f t="shared" si="5"/>
        <v>19201.094237821511</v>
      </c>
      <c r="Q43" s="27">
        <f t="shared" si="5"/>
        <v>27395.742856078039</v>
      </c>
      <c r="R43" s="28">
        <f t="shared" si="5"/>
        <v>389.5531135260677</v>
      </c>
    </row>
    <row r="44" spans="1:18" x14ac:dyDescent="0.2">
      <c r="A44" s="175"/>
      <c r="B44" s="30"/>
      <c r="C44" s="30"/>
      <c r="D44" s="30"/>
      <c r="E44" s="30"/>
      <c r="F44" s="31"/>
      <c r="G44" s="31"/>
      <c r="H44" s="31"/>
      <c r="I44" s="31"/>
      <c r="J44" s="31"/>
      <c r="K44" s="31"/>
      <c r="L44" s="31"/>
      <c r="M44" s="31"/>
      <c r="N44" s="31"/>
    </row>
    <row r="45" spans="1:18" ht="13.5" thickBot="1" x14ac:dyDescent="0.25">
      <c r="A45" s="175"/>
      <c r="B45" s="30"/>
      <c r="C45" s="30"/>
      <c r="D45" s="30"/>
      <c r="E45" s="30"/>
      <c r="F45" s="31"/>
      <c r="G45" s="31"/>
      <c r="H45" s="31"/>
      <c r="I45" s="31"/>
      <c r="J45" s="31"/>
      <c r="K45" s="31"/>
      <c r="L45" s="31"/>
      <c r="M45" s="31"/>
      <c r="N45" s="31"/>
    </row>
    <row r="46" spans="1:18" s="8" customFormat="1" ht="29.25" customHeight="1" x14ac:dyDescent="0.25">
      <c r="A46" s="5">
        <v>2</v>
      </c>
      <c r="B46" s="195" t="s">
        <v>60</v>
      </c>
      <c r="C46" s="196"/>
      <c r="D46" s="197"/>
      <c r="E46" s="32"/>
      <c r="F46" s="198" t="str">
        <f>F$2</f>
        <v>METALES PESADOS</v>
      </c>
      <c r="G46" s="199"/>
      <c r="H46" s="199"/>
      <c r="I46" s="199"/>
      <c r="J46" s="199"/>
      <c r="K46" s="199"/>
      <c r="L46" s="199"/>
      <c r="M46" s="199"/>
      <c r="N46" s="200"/>
      <c r="O46" s="209" t="str">
        <f>O$2</f>
        <v>PARTÍCULAS</v>
      </c>
      <c r="P46" s="210"/>
      <c r="Q46" s="210"/>
      <c r="R46" s="211"/>
    </row>
    <row r="47" spans="1:18" s="8" customFormat="1" ht="15.75" thickBot="1" x14ac:dyDescent="0.3">
      <c r="A47" s="174"/>
      <c r="B47" s="32"/>
      <c r="C47" s="32"/>
      <c r="D47" s="32"/>
      <c r="E47" s="9"/>
      <c r="F47" s="11" t="str">
        <f t="shared" ref="F47:R47" si="6">F$3</f>
        <v>As (kg)</v>
      </c>
      <c r="G47" s="12" t="str">
        <f t="shared" si="6"/>
        <v>Cd (kg)</v>
      </c>
      <c r="H47" s="12" t="str">
        <f t="shared" si="6"/>
        <v>Cr (kg)</v>
      </c>
      <c r="I47" s="12" t="str">
        <f t="shared" si="6"/>
        <v>Cu (kg)</v>
      </c>
      <c r="J47" s="12" t="str">
        <f t="shared" si="6"/>
        <v>Hg (kg)</v>
      </c>
      <c r="K47" s="12" t="str">
        <f t="shared" si="6"/>
        <v>Ni (kg)</v>
      </c>
      <c r="L47" s="12" t="str">
        <f t="shared" si="6"/>
        <v>Pb (kg)</v>
      </c>
      <c r="M47" s="12" t="str">
        <f t="shared" si="6"/>
        <v>Se (kg)</v>
      </c>
      <c r="N47" s="13" t="str">
        <f t="shared" si="6"/>
        <v>Zn (kg)</v>
      </c>
      <c r="O47" s="98" t="str">
        <f t="shared" si="6"/>
        <v>PM2,5 (t)</v>
      </c>
      <c r="P47" s="99" t="str">
        <f t="shared" si="6"/>
        <v>PM10 (t)</v>
      </c>
      <c r="Q47" s="99" t="str">
        <f t="shared" si="6"/>
        <v>PST (t)</v>
      </c>
      <c r="R47" s="100" t="str">
        <f t="shared" si="6"/>
        <v>BC (t)</v>
      </c>
    </row>
    <row r="48" spans="1:18" ht="15.75" x14ac:dyDescent="0.25">
      <c r="A48" s="61" t="s">
        <v>61</v>
      </c>
      <c r="B48" s="14"/>
      <c r="C48" s="15" t="s">
        <v>62</v>
      </c>
      <c r="D48" s="14"/>
      <c r="E48" s="33"/>
      <c r="F48" s="16">
        <f t="shared" ref="F48:R48" si="7">SUM(F49:F54)</f>
        <v>83.830966000000004</v>
      </c>
      <c r="G48" s="17">
        <f t="shared" si="7"/>
        <v>61.133267000000004</v>
      </c>
      <c r="H48" s="17">
        <f t="shared" si="7"/>
        <v>1301.2831369999999</v>
      </c>
      <c r="I48" s="17">
        <f t="shared" si="7"/>
        <v>220.91486199999997</v>
      </c>
      <c r="J48" s="17">
        <f t="shared" si="7"/>
        <v>40.682970060163768</v>
      </c>
      <c r="K48" s="17">
        <f t="shared" si="7"/>
        <v>11973.543033999998</v>
      </c>
      <c r="L48" s="17">
        <f t="shared" si="7"/>
        <v>910.06738999999993</v>
      </c>
      <c r="M48" s="17">
        <f t="shared" si="7"/>
        <v>14.247655000000004</v>
      </c>
      <c r="N48" s="19">
        <f t="shared" si="7"/>
        <v>2270.3475320000007</v>
      </c>
      <c r="O48" s="16">
        <f t="shared" si="7"/>
        <v>2335.2695863755544</v>
      </c>
      <c r="P48" s="17">
        <f t="shared" si="7"/>
        <v>2947.8749693755535</v>
      </c>
      <c r="Q48" s="17">
        <f>SUM(Q49:Q54)</f>
        <v>3568.3453633755535</v>
      </c>
      <c r="R48" s="19">
        <f t="shared" si="7"/>
        <v>195.06296167492243</v>
      </c>
    </row>
    <row r="49" spans="1:18" ht="15.75" x14ac:dyDescent="0.25">
      <c r="A49" s="61" t="s">
        <v>63</v>
      </c>
      <c r="B49" s="14"/>
      <c r="C49" s="14"/>
      <c r="D49" s="14" t="s">
        <v>13</v>
      </c>
      <c r="E49" s="33"/>
      <c r="F49" s="22"/>
      <c r="G49" s="23"/>
      <c r="H49" s="23"/>
      <c r="I49" s="23"/>
      <c r="J49" s="23"/>
      <c r="K49" s="23"/>
      <c r="L49" s="23"/>
      <c r="M49" s="23"/>
      <c r="N49" s="24"/>
      <c r="O49" s="22"/>
      <c r="P49" s="23"/>
      <c r="Q49" s="23"/>
      <c r="R49" s="24"/>
    </row>
    <row r="50" spans="1:18" ht="15.75" x14ac:dyDescent="0.25">
      <c r="A50" s="61" t="s">
        <v>64</v>
      </c>
      <c r="B50" s="14"/>
      <c r="C50" s="14"/>
      <c r="D50" s="14" t="s">
        <v>15</v>
      </c>
      <c r="E50" s="33"/>
      <c r="F50" s="22"/>
      <c r="G50" s="23"/>
      <c r="H50" s="23"/>
      <c r="I50" s="23"/>
      <c r="J50" s="23"/>
      <c r="K50" s="23"/>
      <c r="L50" s="23"/>
      <c r="M50" s="23"/>
      <c r="N50" s="24"/>
      <c r="O50" s="22"/>
      <c r="P50" s="23"/>
      <c r="Q50" s="23"/>
      <c r="R50" s="24"/>
    </row>
    <row r="51" spans="1:18" ht="15.75" x14ac:dyDescent="0.25">
      <c r="A51" s="61" t="s">
        <v>65</v>
      </c>
      <c r="B51" s="14"/>
      <c r="C51" s="14"/>
      <c r="D51" s="14" t="s">
        <v>17</v>
      </c>
      <c r="E51" s="33"/>
      <c r="F51" s="22">
        <v>82.660789000000008</v>
      </c>
      <c r="G51" s="23">
        <v>61.117429000000008</v>
      </c>
      <c r="H51" s="23">
        <v>1300.9971299999997</v>
      </c>
      <c r="I51" s="23">
        <v>220.80279099999998</v>
      </c>
      <c r="J51" s="23">
        <v>39.246644999999994</v>
      </c>
      <c r="K51" s="23">
        <v>11973.331128999998</v>
      </c>
      <c r="L51" s="23">
        <v>909.86889599999995</v>
      </c>
      <c r="M51" s="23">
        <v>13.309771000000003</v>
      </c>
      <c r="N51" s="24">
        <v>2250.8481860000006</v>
      </c>
      <c r="O51" s="22">
        <v>2315.0008790000006</v>
      </c>
      <c r="P51" s="23">
        <v>2927.6062619999998</v>
      </c>
      <c r="Q51" s="23">
        <v>3548.0766559999997</v>
      </c>
      <c r="R51" s="24">
        <v>190.48388700000004</v>
      </c>
    </row>
    <row r="52" spans="1:18" ht="15.75" x14ac:dyDescent="0.25">
      <c r="A52" s="61" t="s">
        <v>66</v>
      </c>
      <c r="B52" s="14"/>
      <c r="C52" s="14"/>
      <c r="D52" s="14" t="s">
        <v>67</v>
      </c>
      <c r="E52" s="33"/>
      <c r="F52" s="22">
        <v>0.95711100000000005</v>
      </c>
      <c r="G52" s="23">
        <v>2.2239999999999998E-3</v>
      </c>
      <c r="H52" s="23">
        <v>5.489999999999999E-2</v>
      </c>
      <c r="I52" s="23">
        <v>3.2341999999999996E-2</v>
      </c>
      <c r="J52" s="23">
        <v>0.82649499999999998</v>
      </c>
      <c r="K52" s="23">
        <v>5.2859999999999999E-3</v>
      </c>
      <c r="L52" s="23">
        <v>1.4891999999999999E-2</v>
      </c>
      <c r="M52" s="23">
        <v>8.8182999999999984E-2</v>
      </c>
      <c r="N52" s="24">
        <v>0.11452300000000004</v>
      </c>
      <c r="O52" s="22">
        <v>3.9143070000000009</v>
      </c>
      <c r="P52" s="23">
        <v>3.9143070000000009</v>
      </c>
      <c r="Q52" s="23">
        <v>3.9143070000000009</v>
      </c>
      <c r="R52" s="24">
        <v>0.81704299999999974</v>
      </c>
    </row>
    <row r="53" spans="1:18" ht="15.75" x14ac:dyDescent="0.25">
      <c r="A53" s="61" t="s">
        <v>68</v>
      </c>
      <c r="B53" s="14"/>
      <c r="C53" s="14"/>
      <c r="D53" s="14" t="s">
        <v>21</v>
      </c>
      <c r="E53" s="33"/>
      <c r="F53" s="22">
        <v>0.21306600000000006</v>
      </c>
      <c r="G53" s="23">
        <v>1.3613999999999996E-2</v>
      </c>
      <c r="H53" s="23">
        <v>0.23110699999999998</v>
      </c>
      <c r="I53" s="23">
        <v>7.972899999999998E-2</v>
      </c>
      <c r="J53" s="23">
        <v>0.60983006016377428</v>
      </c>
      <c r="K53" s="23">
        <v>0.20661900000000005</v>
      </c>
      <c r="L53" s="23">
        <v>0.18360200000000007</v>
      </c>
      <c r="M53" s="23">
        <v>0.84970100000000026</v>
      </c>
      <c r="N53" s="24">
        <v>19.384823000000001</v>
      </c>
      <c r="O53" s="22">
        <v>16.354400375553734</v>
      </c>
      <c r="P53" s="23">
        <v>16.354400375553734</v>
      </c>
      <c r="Q53" s="23">
        <v>16.354400375553734</v>
      </c>
      <c r="R53" s="24">
        <v>3.7620316749223957</v>
      </c>
    </row>
    <row r="54" spans="1:18" ht="15.75" x14ac:dyDescent="0.25">
      <c r="A54" s="61" t="s">
        <v>69</v>
      </c>
      <c r="B54" s="14"/>
      <c r="C54" s="14"/>
      <c r="D54" s="14" t="s">
        <v>70</v>
      </c>
      <c r="E54" s="33"/>
      <c r="F54" s="22"/>
      <c r="G54" s="23"/>
      <c r="H54" s="23"/>
      <c r="I54" s="23"/>
      <c r="J54" s="23"/>
      <c r="K54" s="23"/>
      <c r="L54" s="23"/>
      <c r="M54" s="23"/>
      <c r="N54" s="24"/>
      <c r="O54" s="22"/>
      <c r="P54" s="23"/>
      <c r="Q54" s="23"/>
      <c r="R54" s="24"/>
    </row>
    <row r="55" spans="1:18" ht="15.75" x14ac:dyDescent="0.25">
      <c r="A55" s="61"/>
      <c r="B55" s="14"/>
      <c r="C55" s="14"/>
      <c r="D55" s="14"/>
      <c r="E55" s="33"/>
      <c r="F55" s="22"/>
      <c r="G55" s="23"/>
      <c r="H55" s="23"/>
      <c r="I55" s="23"/>
      <c r="J55" s="23"/>
      <c r="K55" s="23"/>
      <c r="L55" s="23"/>
      <c r="M55" s="23"/>
      <c r="N55" s="24"/>
      <c r="O55" s="22"/>
      <c r="P55" s="23"/>
      <c r="Q55" s="23"/>
      <c r="R55" s="24"/>
    </row>
    <row r="56" spans="1:18" ht="15.75" x14ac:dyDescent="0.25">
      <c r="A56" s="61" t="s">
        <v>71</v>
      </c>
      <c r="B56" s="14"/>
      <c r="C56" s="15" t="s">
        <v>72</v>
      </c>
      <c r="D56" s="14"/>
      <c r="E56" s="33"/>
      <c r="F56" s="16">
        <f t="shared" ref="F56:R56" si="8">SUM(F57:F61)</f>
        <v>89.344400999999976</v>
      </c>
      <c r="G56" s="17">
        <f t="shared" si="8"/>
        <v>1132.5515680000001</v>
      </c>
      <c r="H56" s="17">
        <f t="shared" si="8"/>
        <v>2113.4531560000009</v>
      </c>
      <c r="I56" s="17">
        <f t="shared" si="8"/>
        <v>803.92240500000003</v>
      </c>
      <c r="J56" s="17">
        <f t="shared" si="8"/>
        <v>136.84461900000002</v>
      </c>
      <c r="K56" s="17">
        <f t="shared" si="8"/>
        <v>358.55963900000006</v>
      </c>
      <c r="L56" s="17">
        <f t="shared" si="8"/>
        <v>4175.8370640000012</v>
      </c>
      <c r="M56" s="17">
        <f t="shared" si="8"/>
        <v>63.848688999999993</v>
      </c>
      <c r="N56" s="19">
        <f t="shared" si="8"/>
        <v>46349.116599000001</v>
      </c>
      <c r="O56" s="16">
        <f t="shared" si="8"/>
        <v>51265.193007000002</v>
      </c>
      <c r="P56" s="17">
        <f t="shared" si="8"/>
        <v>52756.783489000009</v>
      </c>
      <c r="Q56" s="17">
        <f>SUM(Q57:Q61)</f>
        <v>55633.852142999996</v>
      </c>
      <c r="R56" s="19">
        <f t="shared" si="8"/>
        <v>5702.8176529999982</v>
      </c>
    </row>
    <row r="57" spans="1:18" ht="15.75" x14ac:dyDescent="0.25">
      <c r="A57" s="61" t="s">
        <v>73</v>
      </c>
      <c r="B57" s="14"/>
      <c r="C57" s="14"/>
      <c r="D57" s="14" t="s">
        <v>74</v>
      </c>
      <c r="E57" s="33"/>
      <c r="F57" s="22"/>
      <c r="G57" s="23"/>
      <c r="H57" s="23"/>
      <c r="I57" s="23"/>
      <c r="J57" s="23"/>
      <c r="K57" s="23"/>
      <c r="L57" s="23"/>
      <c r="M57" s="23"/>
      <c r="N57" s="24"/>
      <c r="O57" s="22"/>
      <c r="P57" s="23"/>
      <c r="Q57" s="23"/>
      <c r="R57" s="24"/>
    </row>
    <row r="58" spans="1:18" ht="15.75" x14ac:dyDescent="0.25">
      <c r="A58" s="61" t="s">
        <v>75</v>
      </c>
      <c r="B58" s="14"/>
      <c r="C58" s="14"/>
      <c r="D58" s="14" t="s">
        <v>17</v>
      </c>
      <c r="E58" s="33"/>
      <c r="F58" s="22">
        <v>77.926661999999979</v>
      </c>
      <c r="G58" s="23">
        <v>351.33856600000007</v>
      </c>
      <c r="H58" s="23">
        <v>731.30709900000045</v>
      </c>
      <c r="I58" s="23">
        <v>443.36256000000003</v>
      </c>
      <c r="J58" s="23">
        <v>103.192362</v>
      </c>
      <c r="K58" s="23">
        <v>238.37303000000009</v>
      </c>
      <c r="L58" s="23">
        <v>2553.317762000001</v>
      </c>
      <c r="M58" s="23">
        <v>33.802039000000001</v>
      </c>
      <c r="N58" s="24">
        <v>15581.343223999997</v>
      </c>
      <c r="O58" s="22">
        <v>10394.820929</v>
      </c>
      <c r="P58" s="23">
        <v>10796.498651999997</v>
      </c>
      <c r="Q58" s="23">
        <v>11493.741796999999</v>
      </c>
      <c r="R58" s="24">
        <v>1534.4009920000001</v>
      </c>
    </row>
    <row r="59" spans="1:18" ht="15.75" x14ac:dyDescent="0.25">
      <c r="A59" s="61" t="s">
        <v>76</v>
      </c>
      <c r="B59" s="14"/>
      <c r="C59" s="14"/>
      <c r="D59" s="14" t="s">
        <v>19</v>
      </c>
      <c r="E59" s="33"/>
      <c r="F59" s="22"/>
      <c r="G59" s="23"/>
      <c r="H59" s="23"/>
      <c r="I59" s="23"/>
      <c r="J59" s="23"/>
      <c r="K59" s="23"/>
      <c r="L59" s="23"/>
      <c r="M59" s="23"/>
      <c r="N59" s="24"/>
      <c r="O59" s="22"/>
      <c r="P59" s="23"/>
      <c r="Q59" s="23"/>
      <c r="R59" s="24"/>
    </row>
    <row r="60" spans="1:18" ht="15.75" x14ac:dyDescent="0.25">
      <c r="A60" s="61" t="s">
        <v>77</v>
      </c>
      <c r="B60" s="14"/>
      <c r="C60" s="14"/>
      <c r="D60" s="14" t="s">
        <v>21</v>
      </c>
      <c r="E60" s="33"/>
      <c r="F60" s="22"/>
      <c r="G60" s="23"/>
      <c r="H60" s="23"/>
      <c r="I60" s="23"/>
      <c r="J60" s="23"/>
      <c r="K60" s="23"/>
      <c r="L60" s="23"/>
      <c r="M60" s="23"/>
      <c r="N60" s="24"/>
      <c r="O60" s="22"/>
      <c r="P60" s="23"/>
      <c r="Q60" s="23"/>
      <c r="R60" s="24"/>
    </row>
    <row r="61" spans="1:18" ht="15.75" x14ac:dyDescent="0.25">
      <c r="A61" s="61" t="s">
        <v>78</v>
      </c>
      <c r="B61" s="14"/>
      <c r="C61" s="14"/>
      <c r="D61" s="14" t="s">
        <v>79</v>
      </c>
      <c r="E61" s="33"/>
      <c r="F61" s="22">
        <v>11.417738999999996</v>
      </c>
      <c r="G61" s="23">
        <v>781.21300199999996</v>
      </c>
      <c r="H61" s="23">
        <v>1382.1460570000006</v>
      </c>
      <c r="I61" s="23">
        <v>360.55984500000005</v>
      </c>
      <c r="J61" s="23">
        <v>33.652257000000013</v>
      </c>
      <c r="K61" s="23">
        <v>120.18660899999998</v>
      </c>
      <c r="L61" s="23">
        <v>1622.5193019999999</v>
      </c>
      <c r="M61" s="23">
        <v>30.046649999999993</v>
      </c>
      <c r="N61" s="24">
        <v>30767.773375000008</v>
      </c>
      <c r="O61" s="22">
        <v>40870.372078</v>
      </c>
      <c r="P61" s="23">
        <v>41960.284837000014</v>
      </c>
      <c r="Q61" s="23">
        <v>44140.110345999994</v>
      </c>
      <c r="R61" s="24">
        <v>4168.4166609999984</v>
      </c>
    </row>
    <row r="62" spans="1:18" ht="15.75" x14ac:dyDescent="0.25">
      <c r="A62" s="61"/>
      <c r="B62" s="14"/>
      <c r="C62" s="14"/>
      <c r="D62" s="14"/>
      <c r="E62" s="33"/>
      <c r="F62" s="22"/>
      <c r="G62" s="23"/>
      <c r="H62" s="23"/>
      <c r="I62" s="23"/>
      <c r="J62" s="23"/>
      <c r="K62" s="23"/>
      <c r="L62" s="23"/>
      <c r="M62" s="23"/>
      <c r="N62" s="24"/>
      <c r="O62" s="22"/>
      <c r="P62" s="23"/>
      <c r="Q62" s="23"/>
      <c r="R62" s="24"/>
    </row>
    <row r="63" spans="1:18" ht="15.75" x14ac:dyDescent="0.25">
      <c r="A63" s="61" t="s">
        <v>80</v>
      </c>
      <c r="B63" s="14"/>
      <c r="C63" s="15" t="s">
        <v>81</v>
      </c>
      <c r="D63" s="14"/>
      <c r="E63" s="33"/>
      <c r="F63" s="16">
        <f t="shared" ref="F63:R63" si="9">SUM(F64:F68)</f>
        <v>5.1940020000000011</v>
      </c>
      <c r="G63" s="17">
        <f t="shared" si="9"/>
        <v>10.730996000000003</v>
      </c>
      <c r="H63" s="17">
        <f t="shared" si="9"/>
        <v>21.587764000000004</v>
      </c>
      <c r="I63" s="17">
        <f t="shared" si="9"/>
        <v>10.198102999999998</v>
      </c>
      <c r="J63" s="17">
        <f t="shared" si="9"/>
        <v>4.2611759999999999</v>
      </c>
      <c r="K63" s="17">
        <f t="shared" si="9"/>
        <v>395.48270799999995</v>
      </c>
      <c r="L63" s="17">
        <f t="shared" si="9"/>
        <v>43.067785999999998</v>
      </c>
      <c r="M63" s="17">
        <f t="shared" si="9"/>
        <v>8.030777999999998</v>
      </c>
      <c r="N63" s="19">
        <f t="shared" si="9"/>
        <v>1435.4093389999998</v>
      </c>
      <c r="O63" s="16">
        <f t="shared" si="9"/>
        <v>676.54596499999991</v>
      </c>
      <c r="P63" s="17">
        <f t="shared" si="9"/>
        <v>697.76616799999988</v>
      </c>
      <c r="Q63" s="17">
        <f>SUM(Q64:Q68)</f>
        <v>720.90136799999993</v>
      </c>
      <c r="R63" s="19">
        <f t="shared" si="9"/>
        <v>440.11641700000013</v>
      </c>
    </row>
    <row r="64" spans="1:18" ht="15.75" x14ac:dyDescent="0.25">
      <c r="A64" s="61" t="s">
        <v>82</v>
      </c>
      <c r="B64" s="14"/>
      <c r="C64" s="14"/>
      <c r="D64" s="14" t="s">
        <v>74</v>
      </c>
      <c r="E64" s="33"/>
      <c r="F64" s="22"/>
      <c r="G64" s="23"/>
      <c r="H64" s="23"/>
      <c r="I64" s="23"/>
      <c r="J64" s="23"/>
      <c r="K64" s="23"/>
      <c r="L64" s="23"/>
      <c r="M64" s="23"/>
      <c r="N64" s="24"/>
      <c r="O64" s="22"/>
      <c r="P64" s="23"/>
      <c r="Q64" s="23"/>
      <c r="R64" s="24"/>
    </row>
    <row r="65" spans="1:18" ht="15.75" x14ac:dyDescent="0.25">
      <c r="A65" s="61" t="s">
        <v>83</v>
      </c>
      <c r="B65" s="14"/>
      <c r="C65" s="14"/>
      <c r="D65" s="14" t="s">
        <v>17</v>
      </c>
      <c r="E65" s="33"/>
      <c r="F65" s="22">
        <v>4.125020000000001</v>
      </c>
      <c r="G65" s="23">
        <v>10.552831000000003</v>
      </c>
      <c r="H65" s="23">
        <v>18.024490000000004</v>
      </c>
      <c r="I65" s="23">
        <v>4.8531999999999984</v>
      </c>
      <c r="J65" s="23">
        <v>2.3013799999999995</v>
      </c>
      <c r="K65" s="23">
        <v>395.30454299999997</v>
      </c>
      <c r="L65" s="23">
        <v>40.395337999999995</v>
      </c>
      <c r="M65" s="23">
        <v>4.1111800000000001</v>
      </c>
      <c r="N65" s="24">
        <v>402.06123700000001</v>
      </c>
      <c r="O65" s="22">
        <v>142.05556699999997</v>
      </c>
      <c r="P65" s="23">
        <v>163.27577000000002</v>
      </c>
      <c r="Q65" s="23">
        <v>186.41097000000002</v>
      </c>
      <c r="R65" s="24">
        <v>23.213905999999994</v>
      </c>
    </row>
    <row r="66" spans="1:18" ht="15.75" x14ac:dyDescent="0.25">
      <c r="A66" s="61" t="s">
        <v>84</v>
      </c>
      <c r="B66" s="14"/>
      <c r="C66" s="14"/>
      <c r="D66" s="14" t="s">
        <v>67</v>
      </c>
      <c r="E66" s="33"/>
      <c r="F66" s="22"/>
      <c r="G66" s="23"/>
      <c r="H66" s="23"/>
      <c r="I66" s="23"/>
      <c r="J66" s="23"/>
      <c r="K66" s="23"/>
      <c r="L66" s="23"/>
      <c r="M66" s="23"/>
      <c r="N66" s="24"/>
      <c r="O66" s="22"/>
      <c r="P66" s="23"/>
      <c r="Q66" s="23"/>
      <c r="R66" s="24"/>
    </row>
    <row r="67" spans="1:18" ht="15.75" x14ac:dyDescent="0.25">
      <c r="A67" s="61" t="s">
        <v>85</v>
      </c>
      <c r="B67" s="14"/>
      <c r="C67" s="14"/>
      <c r="D67" s="14" t="s">
        <v>21</v>
      </c>
      <c r="E67" s="33"/>
      <c r="F67" s="22">
        <v>1.0689820000000001</v>
      </c>
      <c r="G67" s="23">
        <v>0.17816500000000007</v>
      </c>
      <c r="H67" s="23">
        <v>3.5632740000000003</v>
      </c>
      <c r="I67" s="23">
        <v>5.3449029999999995</v>
      </c>
      <c r="J67" s="23">
        <v>1.9597960000000001</v>
      </c>
      <c r="K67" s="23">
        <v>0.17816500000000007</v>
      </c>
      <c r="L67" s="23">
        <v>2.6724479999999993</v>
      </c>
      <c r="M67" s="23">
        <v>3.9195979999999984</v>
      </c>
      <c r="N67" s="24">
        <v>1033.3481019999999</v>
      </c>
      <c r="O67" s="22">
        <v>534.49039799999991</v>
      </c>
      <c r="P67" s="23">
        <v>534.49039799999991</v>
      </c>
      <c r="Q67" s="23">
        <v>534.49039799999991</v>
      </c>
      <c r="R67" s="24">
        <v>416.90251100000012</v>
      </c>
    </row>
    <row r="68" spans="1:18" ht="15.75" x14ac:dyDescent="0.25">
      <c r="A68" s="61" t="s">
        <v>86</v>
      </c>
      <c r="B68" s="14"/>
      <c r="C68" s="14"/>
      <c r="D68" s="14" t="s">
        <v>70</v>
      </c>
      <c r="E68" s="33"/>
      <c r="F68" s="22"/>
      <c r="G68" s="23"/>
      <c r="H68" s="23"/>
      <c r="I68" s="23"/>
      <c r="J68" s="23"/>
      <c r="K68" s="23"/>
      <c r="L68" s="23"/>
      <c r="M68" s="23"/>
      <c r="N68" s="24"/>
      <c r="O68" s="22"/>
      <c r="P68" s="23"/>
      <c r="Q68" s="23"/>
      <c r="R68" s="24"/>
    </row>
    <row r="69" spans="1:18" ht="15.75" x14ac:dyDescent="0.25">
      <c r="A69" s="61"/>
      <c r="B69" s="14"/>
      <c r="C69" s="14"/>
      <c r="D69" s="14"/>
      <c r="E69" s="33"/>
      <c r="F69" s="22"/>
      <c r="G69" s="23"/>
      <c r="H69" s="23"/>
      <c r="I69" s="23"/>
      <c r="J69" s="23"/>
      <c r="K69" s="23"/>
      <c r="L69" s="23"/>
      <c r="M69" s="23"/>
      <c r="N69" s="24"/>
      <c r="O69" s="22"/>
      <c r="P69" s="23"/>
      <c r="Q69" s="23"/>
      <c r="R69" s="24"/>
    </row>
    <row r="70" spans="1:18" ht="19.5" thickBot="1" x14ac:dyDescent="0.35">
      <c r="A70" s="61"/>
      <c r="B70" s="25" t="s">
        <v>87</v>
      </c>
      <c r="C70" s="14"/>
      <c r="D70" s="14"/>
      <c r="E70" s="33"/>
      <c r="F70" s="26">
        <f t="shared" ref="F70:R70" si="10">SUM(F63,F56,F48)</f>
        <v>178.36936899999998</v>
      </c>
      <c r="G70" s="27">
        <f t="shared" si="10"/>
        <v>1204.415831</v>
      </c>
      <c r="H70" s="27">
        <f t="shared" si="10"/>
        <v>3436.3240570000007</v>
      </c>
      <c r="I70" s="27">
        <f t="shared" si="10"/>
        <v>1035.0353700000001</v>
      </c>
      <c r="J70" s="27">
        <f t="shared" si="10"/>
        <v>181.7887650601638</v>
      </c>
      <c r="K70" s="27">
        <f t="shared" si="10"/>
        <v>12727.585380999999</v>
      </c>
      <c r="L70" s="27">
        <f t="shared" si="10"/>
        <v>5128.972240000001</v>
      </c>
      <c r="M70" s="27">
        <f t="shared" si="10"/>
        <v>86.127122</v>
      </c>
      <c r="N70" s="28">
        <f t="shared" si="10"/>
        <v>50054.873469999999</v>
      </c>
      <c r="O70" s="26">
        <f t="shared" si="10"/>
        <v>54277.008558375557</v>
      </c>
      <c r="P70" s="27">
        <f t="shared" si="10"/>
        <v>56402.424626375563</v>
      </c>
      <c r="Q70" s="27">
        <f t="shared" si="10"/>
        <v>59923.098874375552</v>
      </c>
      <c r="R70" s="28">
        <f t="shared" si="10"/>
        <v>6337.9970316749204</v>
      </c>
    </row>
    <row r="71" spans="1:18" ht="15.75" x14ac:dyDescent="0.25">
      <c r="A71" s="61"/>
      <c r="B71" s="14"/>
      <c r="C71" s="14"/>
      <c r="D71" s="14"/>
      <c r="E71" s="33"/>
      <c r="F71" s="37"/>
      <c r="G71" s="37"/>
      <c r="H71" s="37"/>
      <c r="I71" s="37"/>
      <c r="J71" s="37"/>
      <c r="K71" s="37"/>
      <c r="L71" s="37"/>
      <c r="M71" s="37"/>
      <c r="N71" s="37"/>
    </row>
    <row r="72" spans="1:18" ht="16.5" thickBot="1" x14ac:dyDescent="0.3">
      <c r="A72" s="61"/>
      <c r="B72" s="14"/>
      <c r="C72" s="14"/>
      <c r="D72" s="14"/>
      <c r="E72" s="33"/>
      <c r="F72" s="37"/>
      <c r="G72" s="37"/>
      <c r="H72" s="37"/>
      <c r="I72" s="37"/>
      <c r="J72" s="37"/>
      <c r="K72" s="37"/>
      <c r="L72" s="37"/>
      <c r="M72" s="37"/>
      <c r="N72" s="37"/>
    </row>
    <row r="73" spans="1:18" ht="28.5" customHeight="1" x14ac:dyDescent="0.25">
      <c r="A73" s="5">
        <v>3</v>
      </c>
      <c r="B73" s="195" t="s">
        <v>88</v>
      </c>
      <c r="C73" s="196"/>
      <c r="D73" s="197"/>
      <c r="E73" s="6"/>
      <c r="F73" s="198" t="str">
        <f>F$2</f>
        <v>METALES PESADOS</v>
      </c>
      <c r="G73" s="199"/>
      <c r="H73" s="199"/>
      <c r="I73" s="199"/>
      <c r="J73" s="199"/>
      <c r="K73" s="199"/>
      <c r="L73" s="199"/>
      <c r="M73" s="199"/>
      <c r="N73" s="200"/>
      <c r="O73" s="209" t="str">
        <f>O$2</f>
        <v>PARTÍCULAS</v>
      </c>
      <c r="P73" s="199"/>
      <c r="Q73" s="199"/>
      <c r="R73" s="200"/>
    </row>
    <row r="74" spans="1:18" ht="15.75" thickBot="1" x14ac:dyDescent="0.3">
      <c r="A74" s="174"/>
      <c r="B74" s="32"/>
      <c r="C74" s="32"/>
      <c r="D74" s="32"/>
      <c r="E74" s="9"/>
      <c r="F74" s="11" t="str">
        <f t="shared" ref="F74:R74" si="11">F$3</f>
        <v>As (kg)</v>
      </c>
      <c r="G74" s="12" t="str">
        <f t="shared" si="11"/>
        <v>Cd (kg)</v>
      </c>
      <c r="H74" s="12" t="str">
        <f t="shared" si="11"/>
        <v>Cr (kg)</v>
      </c>
      <c r="I74" s="12" t="str">
        <f t="shared" si="11"/>
        <v>Cu (kg)</v>
      </c>
      <c r="J74" s="12" t="str">
        <f t="shared" si="11"/>
        <v>Hg (kg)</v>
      </c>
      <c r="K74" s="12" t="str">
        <f t="shared" si="11"/>
        <v>Ni (kg)</v>
      </c>
      <c r="L74" s="12" t="str">
        <f t="shared" si="11"/>
        <v>Pb (kg)</v>
      </c>
      <c r="M74" s="12" t="str">
        <f t="shared" si="11"/>
        <v>Se (kg)</v>
      </c>
      <c r="N74" s="13" t="str">
        <f t="shared" si="11"/>
        <v>Zn (kg)</v>
      </c>
      <c r="O74" s="98" t="str">
        <f t="shared" si="11"/>
        <v>PM2,5 (t)</v>
      </c>
      <c r="P74" s="99" t="str">
        <f t="shared" si="11"/>
        <v>PM10 (t)</v>
      </c>
      <c r="Q74" s="99" t="str">
        <f t="shared" si="11"/>
        <v>PST (t)</v>
      </c>
      <c r="R74" s="100" t="str">
        <f t="shared" si="11"/>
        <v>BC (t)</v>
      </c>
    </row>
    <row r="75" spans="1:18" ht="31.5" customHeight="1" x14ac:dyDescent="0.25">
      <c r="A75" s="61" t="s">
        <v>89</v>
      </c>
      <c r="B75" s="14"/>
      <c r="C75" s="204" t="s">
        <v>90</v>
      </c>
      <c r="D75" s="204"/>
      <c r="E75" s="33"/>
      <c r="F75" s="16">
        <f t="shared" ref="F75:R75" si="12">SUM(F76:F81)</f>
        <v>486.08252068194372</v>
      </c>
      <c r="G75" s="17">
        <f t="shared" si="12"/>
        <v>687.15183934880292</v>
      </c>
      <c r="H75" s="17">
        <f t="shared" si="12"/>
        <v>2309.169453194258</v>
      </c>
      <c r="I75" s="17">
        <f t="shared" si="12"/>
        <v>1227.4991692025681</v>
      </c>
      <c r="J75" s="17">
        <f t="shared" si="12"/>
        <v>129.31980513961389</v>
      </c>
      <c r="K75" s="17">
        <f t="shared" si="12"/>
        <v>12950.93082324653</v>
      </c>
      <c r="L75" s="17">
        <f t="shared" si="12"/>
        <v>2514.8038040506099</v>
      </c>
      <c r="M75" s="17">
        <f t="shared" si="12"/>
        <v>274.77641064485999</v>
      </c>
      <c r="N75" s="19">
        <f t="shared" si="12"/>
        <v>31187.3034152738</v>
      </c>
      <c r="O75" s="16">
        <f t="shared" si="12"/>
        <v>9247.7094653902423</v>
      </c>
      <c r="P75" s="17">
        <f t="shared" si="12"/>
        <v>10016.095052443025</v>
      </c>
      <c r="Q75" s="17">
        <f>SUM(Q76:Q81)</f>
        <v>10868.678723041443</v>
      </c>
      <c r="R75" s="19">
        <f t="shared" si="12"/>
        <v>2137.485248677624</v>
      </c>
    </row>
    <row r="76" spans="1:18" ht="15.75" x14ac:dyDescent="0.25">
      <c r="A76" s="61" t="s">
        <v>91</v>
      </c>
      <c r="B76" s="14"/>
      <c r="C76" s="14"/>
      <c r="D76" s="14" t="s">
        <v>13</v>
      </c>
      <c r="E76" s="33"/>
      <c r="F76" s="38"/>
      <c r="G76" s="39"/>
      <c r="H76" s="39"/>
      <c r="I76" s="39"/>
      <c r="J76" s="39"/>
      <c r="K76" s="39"/>
      <c r="L76" s="39"/>
      <c r="M76" s="39"/>
      <c r="N76" s="40"/>
      <c r="O76" s="38"/>
      <c r="P76" s="39"/>
      <c r="Q76" s="39"/>
      <c r="R76" s="40"/>
    </row>
    <row r="77" spans="1:18" ht="15.75" x14ac:dyDescent="0.25">
      <c r="A77" s="61" t="s">
        <v>92</v>
      </c>
      <c r="B77" s="14"/>
      <c r="C77" s="14"/>
      <c r="D77" s="14" t="s">
        <v>15</v>
      </c>
      <c r="E77" s="33"/>
      <c r="F77" s="38">
        <v>392.73790604217999</v>
      </c>
      <c r="G77" s="39">
        <v>74.793250677120156</v>
      </c>
      <c r="H77" s="39">
        <v>343.40991865099357</v>
      </c>
      <c r="I77" s="39">
        <v>774.64252122405981</v>
      </c>
      <c r="J77" s="39">
        <v>61.833908837902179</v>
      </c>
      <c r="K77" s="39">
        <v>3267.4105201463954</v>
      </c>
      <c r="L77" s="39">
        <v>747.06605899200395</v>
      </c>
      <c r="M77" s="39">
        <v>235.2324717665042</v>
      </c>
      <c r="N77" s="40">
        <v>6741.7998119535059</v>
      </c>
      <c r="O77" s="38">
        <v>1366.7237339552357</v>
      </c>
      <c r="P77" s="39">
        <v>1621.3963237996797</v>
      </c>
      <c r="Q77" s="39">
        <v>1830.0135288224146</v>
      </c>
      <c r="R77" s="40">
        <v>62.735808261407797</v>
      </c>
    </row>
    <row r="78" spans="1:18" ht="15.75" x14ac:dyDescent="0.25">
      <c r="A78" s="61" t="s">
        <v>93</v>
      </c>
      <c r="B78" s="14"/>
      <c r="C78" s="14"/>
      <c r="D78" s="14" t="s">
        <v>17</v>
      </c>
      <c r="E78" s="33"/>
      <c r="F78" s="38">
        <v>68.428994432377962</v>
      </c>
      <c r="G78" s="39">
        <v>610.69618954015823</v>
      </c>
      <c r="H78" s="39">
        <v>1865.6513121509265</v>
      </c>
      <c r="I78" s="39">
        <v>422.43516873935158</v>
      </c>
      <c r="J78" s="39">
        <v>46.293570039134941</v>
      </c>
      <c r="K78" s="39">
        <v>8475.1920301745613</v>
      </c>
      <c r="L78" s="39">
        <v>1687.9376411847488</v>
      </c>
      <c r="M78" s="39">
        <v>26.094207269483842</v>
      </c>
      <c r="N78" s="40">
        <v>24001.855918439782</v>
      </c>
      <c r="O78" s="38">
        <v>7467.8526981050109</v>
      </c>
      <c r="P78" s="39">
        <v>7962.2759453133485</v>
      </c>
      <c r="Q78" s="39">
        <v>8605.2918278890338</v>
      </c>
      <c r="R78" s="40">
        <v>1917.8846646715153</v>
      </c>
    </row>
    <row r="79" spans="1:18" ht="15.75" x14ac:dyDescent="0.25">
      <c r="A79" s="61" t="s">
        <v>94</v>
      </c>
      <c r="B79" s="14"/>
      <c r="C79" s="14"/>
      <c r="D79" s="14" t="s">
        <v>19</v>
      </c>
      <c r="E79" s="33"/>
      <c r="F79" s="38">
        <v>20.525590700185777</v>
      </c>
      <c r="G79" s="39">
        <v>0.98823826432449746</v>
      </c>
      <c r="H79" s="39">
        <v>63.940101768337996</v>
      </c>
      <c r="I79" s="39">
        <v>19.346927983156711</v>
      </c>
      <c r="J79" s="39">
        <v>15.41628239937679</v>
      </c>
      <c r="K79" s="39">
        <v>791.28797817437328</v>
      </c>
      <c r="L79" s="39">
        <v>50.885853725857075</v>
      </c>
      <c r="M79" s="39">
        <v>2.2292068824719173</v>
      </c>
      <c r="N79" s="40">
        <v>115.27144912051411</v>
      </c>
      <c r="O79" s="38">
        <v>188.36406072999421</v>
      </c>
      <c r="P79" s="39">
        <v>201.02326572999414</v>
      </c>
      <c r="Q79" s="39">
        <v>201.97384872999422</v>
      </c>
      <c r="R79" s="40">
        <v>73.52757033670099</v>
      </c>
    </row>
    <row r="80" spans="1:18" ht="15.75" x14ac:dyDescent="0.25">
      <c r="A80" s="61" t="s">
        <v>95</v>
      </c>
      <c r="B80" s="14"/>
      <c r="C80" s="14"/>
      <c r="D80" s="14" t="s">
        <v>21</v>
      </c>
      <c r="E80" s="33"/>
      <c r="F80" s="38">
        <v>4.3900295071999995</v>
      </c>
      <c r="G80" s="39">
        <v>0.6741608671999999</v>
      </c>
      <c r="H80" s="39">
        <v>36.16812062399999</v>
      </c>
      <c r="I80" s="39">
        <v>11.074551256000001</v>
      </c>
      <c r="J80" s="39">
        <v>5.7760438631999991</v>
      </c>
      <c r="K80" s="39">
        <v>417.04029475120018</v>
      </c>
      <c r="L80" s="39">
        <v>28.914250148000004</v>
      </c>
      <c r="M80" s="39">
        <v>11.220524726400001</v>
      </c>
      <c r="N80" s="40">
        <v>328.37623575999993</v>
      </c>
      <c r="O80" s="38">
        <v>224.76897260000001</v>
      </c>
      <c r="P80" s="39">
        <v>231.39951760000005</v>
      </c>
      <c r="Q80" s="39">
        <v>231.39951760000005</v>
      </c>
      <c r="R80" s="40">
        <v>83.337205407999988</v>
      </c>
    </row>
    <row r="81" spans="1:18" ht="15.75" x14ac:dyDescent="0.25">
      <c r="A81" s="61" t="s">
        <v>96</v>
      </c>
      <c r="B81" s="14"/>
      <c r="C81" s="14"/>
      <c r="D81" s="14" t="s">
        <v>70</v>
      </c>
      <c r="E81" s="33"/>
      <c r="F81" s="38"/>
      <c r="G81" s="39"/>
      <c r="H81" s="39"/>
      <c r="I81" s="39"/>
      <c r="J81" s="39"/>
      <c r="K81" s="39"/>
      <c r="L81" s="39"/>
      <c r="M81" s="39"/>
      <c r="N81" s="40"/>
      <c r="O81" s="38"/>
      <c r="P81" s="39"/>
      <c r="Q81" s="39"/>
      <c r="R81" s="40"/>
    </row>
    <row r="82" spans="1:18" ht="15" x14ac:dyDescent="0.25">
      <c r="A82" s="175"/>
      <c r="B82" s="30"/>
      <c r="C82" s="30"/>
      <c r="D82" s="30"/>
      <c r="E82" s="30"/>
      <c r="F82" s="38"/>
      <c r="G82" s="39"/>
      <c r="H82" s="39"/>
      <c r="I82" s="39"/>
      <c r="J82" s="39"/>
      <c r="K82" s="39"/>
      <c r="L82" s="39"/>
      <c r="M82" s="39"/>
      <c r="N82" s="40"/>
      <c r="O82" s="38"/>
      <c r="P82" s="39"/>
      <c r="Q82" s="39"/>
      <c r="R82" s="40"/>
    </row>
    <row r="83" spans="1:18" ht="15.75" x14ac:dyDescent="0.25">
      <c r="A83" s="61" t="s">
        <v>97</v>
      </c>
      <c r="B83" s="14"/>
      <c r="C83" s="15" t="s">
        <v>98</v>
      </c>
      <c r="D83" s="14"/>
      <c r="E83" s="33"/>
      <c r="F83" s="16">
        <f t="shared" ref="F83:R83" si="13">SUM(F84:F86)</f>
        <v>4.9085635312000004</v>
      </c>
      <c r="G83" s="17">
        <f t="shared" si="13"/>
        <v>1.4684262315900001</v>
      </c>
      <c r="H83" s="17">
        <f t="shared" si="13"/>
        <v>3.1204792272335999</v>
      </c>
      <c r="I83" s="17">
        <f t="shared" si="13"/>
        <v>6.4974551107233607</v>
      </c>
      <c r="J83" s="17">
        <f t="shared" si="13"/>
        <v>0.50984554780709557</v>
      </c>
      <c r="K83" s="17">
        <f t="shared" si="13"/>
        <v>312.0236718356436</v>
      </c>
      <c r="L83" s="17">
        <f t="shared" si="13"/>
        <v>5.58019636554</v>
      </c>
      <c r="M83" s="17">
        <f t="shared" si="13"/>
        <v>2.5242584552319998</v>
      </c>
      <c r="N83" s="19">
        <f t="shared" si="13"/>
        <v>107.43445834953999</v>
      </c>
      <c r="O83" s="16">
        <f t="shared" si="13"/>
        <v>85.343374163999997</v>
      </c>
      <c r="P83" s="17">
        <f t="shared" si="13"/>
        <v>114.942473924</v>
      </c>
      <c r="Q83" s="17">
        <f>SUM(Q84:Q86)</f>
        <v>144.23337520399997</v>
      </c>
      <c r="R83" s="19">
        <f t="shared" si="13"/>
        <v>35.414757267220004</v>
      </c>
    </row>
    <row r="84" spans="1:18" ht="15.75" x14ac:dyDescent="0.25">
      <c r="A84" s="61" t="s">
        <v>99</v>
      </c>
      <c r="B84" s="14"/>
      <c r="C84" s="14"/>
      <c r="D84" s="14" t="s">
        <v>100</v>
      </c>
      <c r="E84" s="33"/>
      <c r="F84" s="38"/>
      <c r="G84" s="39"/>
      <c r="H84" s="39"/>
      <c r="I84" s="39"/>
      <c r="J84" s="39"/>
      <c r="K84" s="39"/>
      <c r="L84" s="39"/>
      <c r="M84" s="39"/>
      <c r="N84" s="40"/>
      <c r="O84" s="38"/>
      <c r="P84" s="39"/>
      <c r="Q84" s="39">
        <v>3.0750000000000002</v>
      </c>
      <c r="R84" s="40"/>
    </row>
    <row r="85" spans="1:18" ht="15.75" x14ac:dyDescent="0.25">
      <c r="A85" s="61" t="s">
        <v>101</v>
      </c>
      <c r="B85" s="14"/>
      <c r="C85" s="14"/>
      <c r="D85" s="14" t="s">
        <v>102</v>
      </c>
      <c r="E85" s="33"/>
      <c r="F85" s="38"/>
      <c r="G85" s="39"/>
      <c r="H85" s="39"/>
      <c r="I85" s="39"/>
      <c r="J85" s="39"/>
      <c r="K85" s="39"/>
      <c r="L85" s="39"/>
      <c r="M85" s="39"/>
      <c r="N85" s="40"/>
      <c r="O85" s="38"/>
      <c r="P85" s="39"/>
      <c r="Q85" s="39"/>
      <c r="R85" s="40"/>
    </row>
    <row r="86" spans="1:18" ht="15.75" x14ac:dyDescent="0.25">
      <c r="A86" s="61" t="s">
        <v>103</v>
      </c>
      <c r="B86" s="14"/>
      <c r="C86" s="14"/>
      <c r="D86" s="14" t="s">
        <v>104</v>
      </c>
      <c r="E86" s="33"/>
      <c r="F86" s="38">
        <v>4.9085635312000004</v>
      </c>
      <c r="G86" s="39">
        <v>1.4684262315900001</v>
      </c>
      <c r="H86" s="39">
        <v>3.1204792272335999</v>
      </c>
      <c r="I86" s="39">
        <v>6.4974551107233607</v>
      </c>
      <c r="J86" s="39">
        <v>0.50984554780709557</v>
      </c>
      <c r="K86" s="39">
        <v>312.0236718356436</v>
      </c>
      <c r="L86" s="39">
        <v>5.58019636554</v>
      </c>
      <c r="M86" s="39">
        <v>2.5242584552319998</v>
      </c>
      <c r="N86" s="40">
        <v>107.43445834953999</v>
      </c>
      <c r="O86" s="38">
        <v>85.343374163999997</v>
      </c>
      <c r="P86" s="39">
        <v>114.942473924</v>
      </c>
      <c r="Q86" s="39">
        <v>141.15837520399998</v>
      </c>
      <c r="R86" s="40">
        <v>35.414757267220004</v>
      </c>
    </row>
    <row r="87" spans="1:18" ht="15.75" x14ac:dyDescent="0.25">
      <c r="A87" s="61"/>
      <c r="B87" s="14"/>
      <c r="C87" s="14"/>
      <c r="D87" s="14"/>
      <c r="E87" s="33"/>
      <c r="F87" s="38"/>
      <c r="G87" s="39"/>
      <c r="H87" s="39"/>
      <c r="I87" s="39"/>
      <c r="J87" s="39"/>
      <c r="K87" s="39"/>
      <c r="L87" s="39"/>
      <c r="M87" s="39"/>
      <c r="N87" s="40"/>
      <c r="O87" s="38"/>
      <c r="P87" s="39"/>
      <c r="Q87" s="39"/>
      <c r="R87" s="40"/>
    </row>
    <row r="88" spans="1:18" ht="15.75" x14ac:dyDescent="0.25">
      <c r="A88" s="61" t="s">
        <v>105</v>
      </c>
      <c r="B88" s="14"/>
      <c r="C88" s="15" t="s">
        <v>106</v>
      </c>
      <c r="D88" s="14"/>
      <c r="E88" s="33"/>
      <c r="F88" s="16">
        <f t="shared" ref="F88:R88" si="14">SUM(F89:F114)</f>
        <v>838.19555813913814</v>
      </c>
      <c r="G88" s="17">
        <f t="shared" si="14"/>
        <v>1444.5335877488983</v>
      </c>
      <c r="H88" s="17">
        <f t="shared" si="14"/>
        <v>1997.4220131614165</v>
      </c>
      <c r="I88" s="17">
        <f t="shared" si="14"/>
        <v>685.35395705060546</v>
      </c>
      <c r="J88" s="17">
        <f t="shared" si="14"/>
        <v>770.43130275947442</v>
      </c>
      <c r="K88" s="17">
        <f t="shared" si="14"/>
        <v>3385.3306687279542</v>
      </c>
      <c r="L88" s="17">
        <f t="shared" si="14"/>
        <v>9772.7569063413303</v>
      </c>
      <c r="M88" s="17">
        <f t="shared" si="14"/>
        <v>134.37269917462979</v>
      </c>
      <c r="N88" s="19">
        <f t="shared" si="14"/>
        <v>9249.647759004949</v>
      </c>
      <c r="O88" s="16">
        <f t="shared" si="14"/>
        <v>1572.6130844717643</v>
      </c>
      <c r="P88" s="17">
        <f t="shared" si="14"/>
        <v>3263.1263925525814</v>
      </c>
      <c r="Q88" s="17">
        <f>SUM(Q89:Q114)</f>
        <v>5580.4137323164023</v>
      </c>
      <c r="R88" s="19">
        <f t="shared" si="14"/>
        <v>410.2420860948082</v>
      </c>
    </row>
    <row r="89" spans="1:18" ht="15.75" x14ac:dyDescent="0.25">
      <c r="A89" s="61" t="s">
        <v>107</v>
      </c>
      <c r="B89" s="14"/>
      <c r="C89" s="14"/>
      <c r="D89" s="14" t="s">
        <v>108</v>
      </c>
      <c r="E89" s="33"/>
      <c r="F89" s="38"/>
      <c r="G89" s="39"/>
      <c r="H89" s="39"/>
      <c r="I89" s="39"/>
      <c r="J89" s="39"/>
      <c r="K89" s="39"/>
      <c r="L89" s="39"/>
      <c r="M89" s="39"/>
      <c r="N89" s="40"/>
      <c r="O89" s="38"/>
      <c r="P89" s="39"/>
      <c r="Q89" s="39"/>
      <c r="R89" s="40"/>
    </row>
    <row r="90" spans="1:18" ht="15.75" x14ac:dyDescent="0.25">
      <c r="A90" s="61" t="s">
        <v>109</v>
      </c>
      <c r="B90" s="14"/>
      <c r="C90" s="14"/>
      <c r="D90" s="14" t="s">
        <v>110</v>
      </c>
      <c r="E90" s="33"/>
      <c r="F90" s="38"/>
      <c r="G90" s="39"/>
      <c r="H90" s="39"/>
      <c r="I90" s="39"/>
      <c r="J90" s="39">
        <v>3.4676006489748001E-3</v>
      </c>
      <c r="K90" s="39"/>
      <c r="L90" s="39"/>
      <c r="M90" s="39"/>
      <c r="N90" s="40"/>
      <c r="O90" s="38">
        <v>3.6866818849499965</v>
      </c>
      <c r="P90" s="39">
        <v>3.6866818849499965</v>
      </c>
      <c r="Q90" s="39">
        <v>3.6866818849499965</v>
      </c>
      <c r="R90" s="40"/>
    </row>
    <row r="91" spans="1:18" ht="15.75" x14ac:dyDescent="0.25">
      <c r="A91" s="61" t="s">
        <v>111</v>
      </c>
      <c r="B91" s="14"/>
      <c r="C91" s="14"/>
      <c r="D91" s="14" t="s">
        <v>112</v>
      </c>
      <c r="E91" s="33"/>
      <c r="F91" s="38">
        <v>322.46158299999996</v>
      </c>
      <c r="G91" s="39">
        <v>150.48519799999997</v>
      </c>
      <c r="H91" s="39">
        <v>1182.348424</v>
      </c>
      <c r="I91" s="39"/>
      <c r="J91" s="39"/>
      <c r="K91" s="39">
        <v>537.44255900000019</v>
      </c>
      <c r="L91" s="39">
        <v>7739.0458549999976</v>
      </c>
      <c r="M91" s="39"/>
      <c r="N91" s="40">
        <v>5374.3317059999999</v>
      </c>
      <c r="O91" s="38">
        <v>96.73378799999999</v>
      </c>
      <c r="P91" s="39">
        <v>644.92316299999993</v>
      </c>
      <c r="Q91" s="39">
        <v>2149.7331690000001</v>
      </c>
      <c r="R91" s="40">
        <v>2.1744140000000001</v>
      </c>
    </row>
    <row r="92" spans="1:18" ht="15.75" x14ac:dyDescent="0.25">
      <c r="A92" s="61" t="s">
        <v>113</v>
      </c>
      <c r="B92" s="14"/>
      <c r="C92" s="14"/>
      <c r="D92" s="14" t="s">
        <v>114</v>
      </c>
      <c r="E92" s="33"/>
      <c r="F92" s="38"/>
      <c r="G92" s="39"/>
      <c r="H92" s="39"/>
      <c r="I92" s="39"/>
      <c r="J92" s="39"/>
      <c r="K92" s="39"/>
      <c r="L92" s="39"/>
      <c r="M92" s="39"/>
      <c r="N92" s="40"/>
      <c r="O92" s="38"/>
      <c r="P92" s="39"/>
      <c r="Q92" s="39"/>
      <c r="R92" s="40"/>
    </row>
    <row r="93" spans="1:18" ht="15.75" x14ac:dyDescent="0.25">
      <c r="A93" s="61" t="s">
        <v>115</v>
      </c>
      <c r="B93" s="14"/>
      <c r="C93" s="14"/>
      <c r="D93" s="14" t="s">
        <v>116</v>
      </c>
      <c r="E93" s="33"/>
      <c r="F93" s="38"/>
      <c r="G93" s="39"/>
      <c r="H93" s="39"/>
      <c r="I93" s="39"/>
      <c r="J93" s="39"/>
      <c r="K93" s="39"/>
      <c r="L93" s="39"/>
      <c r="M93" s="39"/>
      <c r="N93" s="40"/>
      <c r="O93" s="38"/>
      <c r="P93" s="39"/>
      <c r="Q93" s="39"/>
      <c r="R93" s="40"/>
    </row>
    <row r="94" spans="1:18" ht="15.75" x14ac:dyDescent="0.25">
      <c r="A94" s="61" t="s">
        <v>117</v>
      </c>
      <c r="B94" s="14"/>
      <c r="C94" s="14"/>
      <c r="D94" s="14" t="s">
        <v>118</v>
      </c>
      <c r="E94" s="33"/>
      <c r="F94" s="38"/>
      <c r="G94" s="39"/>
      <c r="H94" s="39"/>
      <c r="I94" s="39"/>
      <c r="J94" s="39"/>
      <c r="K94" s="39"/>
      <c r="L94" s="39"/>
      <c r="M94" s="39"/>
      <c r="N94" s="40"/>
      <c r="O94" s="38"/>
      <c r="P94" s="39"/>
      <c r="Q94" s="39"/>
      <c r="R94" s="40"/>
    </row>
    <row r="95" spans="1:18" ht="15.75" x14ac:dyDescent="0.25">
      <c r="A95" s="61" t="s">
        <v>119</v>
      </c>
      <c r="B95" s="14"/>
      <c r="C95" s="14"/>
      <c r="D95" s="14" t="s">
        <v>120</v>
      </c>
      <c r="E95" s="33"/>
      <c r="F95" s="38"/>
      <c r="G95" s="39"/>
      <c r="H95" s="39"/>
      <c r="I95" s="39"/>
      <c r="J95" s="39"/>
      <c r="K95" s="39"/>
      <c r="L95" s="39"/>
      <c r="M95" s="39"/>
      <c r="N95" s="40"/>
      <c r="O95" s="38"/>
      <c r="P95" s="39"/>
      <c r="Q95" s="39"/>
      <c r="R95" s="40"/>
    </row>
    <row r="96" spans="1:18" ht="15.75" x14ac:dyDescent="0.25">
      <c r="A96" s="61" t="s">
        <v>121</v>
      </c>
      <c r="B96" s="14"/>
      <c r="C96" s="14"/>
      <c r="D96" s="14" t="s">
        <v>122</v>
      </c>
      <c r="E96" s="33"/>
      <c r="F96" s="38"/>
      <c r="G96" s="39"/>
      <c r="H96" s="39"/>
      <c r="I96" s="39"/>
      <c r="J96" s="39"/>
      <c r="K96" s="39"/>
      <c r="L96" s="39"/>
      <c r="M96" s="39"/>
      <c r="N96" s="40"/>
      <c r="O96" s="38"/>
      <c r="P96" s="39"/>
      <c r="Q96" s="39"/>
      <c r="R96" s="40"/>
    </row>
    <row r="97" spans="1:18" ht="15.75" x14ac:dyDescent="0.25">
      <c r="A97" s="61" t="s">
        <v>123</v>
      </c>
      <c r="B97" s="14"/>
      <c r="C97" s="14"/>
      <c r="D97" s="14" t="s">
        <v>124</v>
      </c>
      <c r="E97" s="33"/>
      <c r="F97" s="38"/>
      <c r="G97" s="39"/>
      <c r="H97" s="39"/>
      <c r="I97" s="39"/>
      <c r="J97" s="39"/>
      <c r="K97" s="39"/>
      <c r="L97" s="39"/>
      <c r="M97" s="39"/>
      <c r="N97" s="40"/>
      <c r="O97" s="38"/>
      <c r="P97" s="39"/>
      <c r="Q97" s="39"/>
      <c r="R97" s="40"/>
    </row>
    <row r="98" spans="1:18" ht="15.75" x14ac:dyDescent="0.25">
      <c r="A98" s="61" t="s">
        <v>125</v>
      </c>
      <c r="B98" s="14"/>
      <c r="C98" s="14"/>
      <c r="D98" s="14" t="s">
        <v>126</v>
      </c>
      <c r="E98" s="33"/>
      <c r="F98" s="38"/>
      <c r="G98" s="39"/>
      <c r="H98" s="39"/>
      <c r="I98" s="39"/>
      <c r="J98" s="39"/>
      <c r="K98" s="39"/>
      <c r="L98" s="39"/>
      <c r="M98" s="39"/>
      <c r="N98" s="40"/>
      <c r="O98" s="38"/>
      <c r="P98" s="39"/>
      <c r="Q98" s="39"/>
      <c r="R98" s="40"/>
    </row>
    <row r="99" spans="1:18" ht="15.75" x14ac:dyDescent="0.25">
      <c r="A99" s="61" t="s">
        <v>127</v>
      </c>
      <c r="B99" s="14"/>
      <c r="C99" s="14"/>
      <c r="D99" s="14" t="s">
        <v>128</v>
      </c>
      <c r="E99" s="33"/>
      <c r="F99" s="38">
        <v>473.86065600000001</v>
      </c>
      <c r="G99" s="39">
        <v>1257.5698910000001</v>
      </c>
      <c r="H99" s="39">
        <v>741.79872599999999</v>
      </c>
      <c r="I99" s="39">
        <v>640.91928799999994</v>
      </c>
      <c r="J99" s="39">
        <v>749.47359300000005</v>
      </c>
      <c r="K99" s="39">
        <v>645.93171299999995</v>
      </c>
      <c r="L99" s="39">
        <v>1956.5451230000001</v>
      </c>
      <c r="M99" s="39">
        <v>96.228188999999986</v>
      </c>
      <c r="N99" s="40">
        <v>3698.5149539999998</v>
      </c>
      <c r="O99" s="38">
        <v>615.75745599999971</v>
      </c>
      <c r="P99" s="39">
        <v>1378.509153</v>
      </c>
      <c r="Q99" s="39">
        <v>1546.1661819999999</v>
      </c>
      <c r="R99" s="40">
        <v>20.164036000000003</v>
      </c>
    </row>
    <row r="100" spans="1:18" ht="15.75" x14ac:dyDescent="0.25">
      <c r="A100" s="61" t="s">
        <v>129</v>
      </c>
      <c r="B100" s="14"/>
      <c r="C100" s="14"/>
      <c r="D100" s="14" t="s">
        <v>130</v>
      </c>
      <c r="E100" s="33"/>
      <c r="F100" s="38"/>
      <c r="G100" s="39"/>
      <c r="H100" s="39"/>
      <c r="I100" s="39"/>
      <c r="J100" s="39"/>
      <c r="K100" s="39"/>
      <c r="L100" s="39"/>
      <c r="M100" s="39"/>
      <c r="N100" s="40"/>
      <c r="O100" s="38"/>
      <c r="P100" s="39"/>
      <c r="Q100" s="39"/>
      <c r="R100" s="40"/>
    </row>
    <row r="101" spans="1:18" ht="15.75" x14ac:dyDescent="0.25">
      <c r="A101" s="61" t="s">
        <v>131</v>
      </c>
      <c r="B101" s="14"/>
      <c r="C101" s="14"/>
      <c r="D101" s="14" t="s">
        <v>132</v>
      </c>
      <c r="E101" s="33"/>
      <c r="F101" s="38"/>
      <c r="G101" s="39"/>
      <c r="H101" s="39"/>
      <c r="I101" s="39"/>
      <c r="J101" s="39"/>
      <c r="K101" s="39"/>
      <c r="L101" s="39"/>
      <c r="M101" s="39"/>
      <c r="N101" s="40"/>
      <c r="O101" s="38"/>
      <c r="P101" s="39"/>
      <c r="Q101" s="39"/>
      <c r="R101" s="40"/>
    </row>
    <row r="102" spans="1:18" ht="15.75" x14ac:dyDescent="0.25">
      <c r="A102" s="61" t="s">
        <v>133</v>
      </c>
      <c r="B102" s="14"/>
      <c r="C102" s="14"/>
      <c r="D102" s="14" t="s">
        <v>134</v>
      </c>
      <c r="E102" s="33"/>
      <c r="F102" s="38"/>
      <c r="G102" s="39"/>
      <c r="H102" s="39"/>
      <c r="I102" s="39"/>
      <c r="J102" s="39"/>
      <c r="K102" s="39"/>
      <c r="L102" s="39"/>
      <c r="M102" s="39"/>
      <c r="N102" s="40"/>
      <c r="O102" s="38"/>
      <c r="P102" s="39"/>
      <c r="Q102" s="39"/>
      <c r="R102" s="40"/>
    </row>
    <row r="103" spans="1:18" ht="15.75" x14ac:dyDescent="0.25">
      <c r="A103" s="61" t="s">
        <v>135</v>
      </c>
      <c r="B103" s="14"/>
      <c r="C103" s="14"/>
      <c r="D103" s="14" t="s">
        <v>136</v>
      </c>
      <c r="E103" s="33"/>
      <c r="F103" s="38"/>
      <c r="G103" s="39"/>
      <c r="H103" s="39"/>
      <c r="I103" s="39"/>
      <c r="J103" s="39"/>
      <c r="K103" s="39"/>
      <c r="L103" s="39"/>
      <c r="M103" s="39"/>
      <c r="N103" s="40"/>
      <c r="O103" s="38"/>
      <c r="P103" s="39"/>
      <c r="Q103" s="39"/>
      <c r="R103" s="40"/>
    </row>
    <row r="104" spans="1:18" ht="15.75" x14ac:dyDescent="0.25">
      <c r="A104" s="61" t="s">
        <v>137</v>
      </c>
      <c r="B104" s="14"/>
      <c r="C104" s="14"/>
      <c r="D104" s="14" t="s">
        <v>138</v>
      </c>
      <c r="E104" s="33"/>
      <c r="F104" s="38"/>
      <c r="G104" s="39"/>
      <c r="H104" s="39"/>
      <c r="I104" s="39"/>
      <c r="J104" s="39"/>
      <c r="K104" s="39"/>
      <c r="L104" s="39"/>
      <c r="M104" s="39"/>
      <c r="N104" s="40"/>
      <c r="O104" s="38"/>
      <c r="P104" s="39"/>
      <c r="Q104" s="39"/>
      <c r="R104" s="40"/>
    </row>
    <row r="105" spans="1:18" ht="15.75" x14ac:dyDescent="0.25">
      <c r="A105" s="61" t="s">
        <v>139</v>
      </c>
      <c r="B105" s="14"/>
      <c r="C105" s="14"/>
      <c r="D105" s="14" t="s">
        <v>140</v>
      </c>
      <c r="E105" s="33"/>
      <c r="F105" s="38"/>
      <c r="G105" s="39"/>
      <c r="H105" s="39"/>
      <c r="I105" s="39"/>
      <c r="J105" s="39"/>
      <c r="K105" s="39"/>
      <c r="L105" s="39"/>
      <c r="M105" s="39"/>
      <c r="N105" s="40"/>
      <c r="O105" s="38"/>
      <c r="P105" s="39"/>
      <c r="Q105" s="39"/>
      <c r="R105" s="40"/>
    </row>
    <row r="106" spans="1:18" ht="15.75" x14ac:dyDescent="0.25">
      <c r="A106" s="61" t="s">
        <v>141</v>
      </c>
      <c r="B106" s="14"/>
      <c r="C106" s="14"/>
      <c r="D106" s="14" t="s">
        <v>142</v>
      </c>
      <c r="E106" s="33"/>
      <c r="F106" s="38"/>
      <c r="G106" s="39"/>
      <c r="H106" s="39"/>
      <c r="I106" s="39"/>
      <c r="J106" s="39"/>
      <c r="K106" s="39"/>
      <c r="L106" s="39"/>
      <c r="M106" s="39"/>
      <c r="N106" s="40"/>
      <c r="O106" s="38"/>
      <c r="P106" s="39"/>
      <c r="Q106" s="39"/>
      <c r="R106" s="40"/>
    </row>
    <row r="107" spans="1:18" ht="15.75" x14ac:dyDescent="0.25">
      <c r="A107" s="61" t="s">
        <v>143</v>
      </c>
      <c r="B107" s="14"/>
      <c r="C107" s="14"/>
      <c r="D107" s="14" t="s">
        <v>144</v>
      </c>
      <c r="E107" s="33"/>
      <c r="F107" s="38">
        <v>34.002659999999992</v>
      </c>
      <c r="G107" s="39">
        <v>34.002659999999992</v>
      </c>
      <c r="H107" s="39">
        <v>68.032658999999995</v>
      </c>
      <c r="I107" s="39">
        <v>34.002659999999992</v>
      </c>
      <c r="J107" s="39">
        <v>15.740987000000001</v>
      </c>
      <c r="K107" s="39">
        <v>1700.6797920000004</v>
      </c>
      <c r="L107" s="39">
        <v>68.032658999999995</v>
      </c>
      <c r="M107" s="39">
        <v>34.002659999999992</v>
      </c>
      <c r="N107" s="40">
        <v>6.8059979999999998</v>
      </c>
      <c r="O107" s="38">
        <v>741.99052599999993</v>
      </c>
      <c r="P107" s="39">
        <v>1100.8226159999999</v>
      </c>
      <c r="Q107" s="39">
        <v>1707.161936</v>
      </c>
      <c r="R107" s="40">
        <v>342.51581399999998</v>
      </c>
    </row>
    <row r="108" spans="1:18" ht="15.75" x14ac:dyDescent="0.25">
      <c r="A108" s="61" t="s">
        <v>145</v>
      </c>
      <c r="B108" s="14"/>
      <c r="C108" s="14"/>
      <c r="D108" s="14" t="s">
        <v>146</v>
      </c>
      <c r="E108" s="33"/>
      <c r="F108" s="38"/>
      <c r="G108" s="39"/>
      <c r="H108" s="39"/>
      <c r="I108" s="39"/>
      <c r="J108" s="39">
        <v>4.3866849999999999</v>
      </c>
      <c r="K108" s="39"/>
      <c r="L108" s="39"/>
      <c r="M108" s="39"/>
      <c r="N108" s="40"/>
      <c r="O108" s="38">
        <v>8.7735960000000013</v>
      </c>
      <c r="P108" s="39">
        <v>8.7735960000000013</v>
      </c>
      <c r="Q108" s="39">
        <v>8.7735960000000013</v>
      </c>
      <c r="R108" s="40">
        <v>0.35094300000000006</v>
      </c>
    </row>
    <row r="109" spans="1:18" ht="15.75" x14ac:dyDescent="0.25">
      <c r="A109" s="61" t="s">
        <v>147</v>
      </c>
      <c r="B109" s="14"/>
      <c r="C109" s="14"/>
      <c r="D109" s="14" t="s">
        <v>148</v>
      </c>
      <c r="E109" s="33"/>
      <c r="F109" s="38">
        <v>0.152836</v>
      </c>
      <c r="G109" s="39">
        <v>0.152836</v>
      </c>
      <c r="H109" s="39">
        <v>0.3057979999999999</v>
      </c>
      <c r="I109" s="39">
        <v>0.152836</v>
      </c>
      <c r="J109" s="39">
        <v>0.15538374848636854</v>
      </c>
      <c r="K109" s="39">
        <v>7.644347999999999</v>
      </c>
      <c r="L109" s="39">
        <v>0.3057979999999999</v>
      </c>
      <c r="M109" s="39">
        <v>0.152836</v>
      </c>
      <c r="N109" s="40">
        <v>3.0592999999999992E-2</v>
      </c>
      <c r="O109" s="38">
        <v>0.63700749745013507</v>
      </c>
      <c r="P109" s="39">
        <v>0.69843549745013489</v>
      </c>
      <c r="Q109" s="39">
        <v>0.82129749745013503</v>
      </c>
      <c r="R109" s="40">
        <v>0.24900153521000001</v>
      </c>
    </row>
    <row r="110" spans="1:18" ht="15.75" x14ac:dyDescent="0.25">
      <c r="A110" s="61" t="s">
        <v>149</v>
      </c>
      <c r="B110" s="14"/>
      <c r="C110" s="14"/>
      <c r="D110" s="14" t="s">
        <v>150</v>
      </c>
      <c r="E110" s="33"/>
      <c r="F110" s="38"/>
      <c r="G110" s="39"/>
      <c r="H110" s="39"/>
      <c r="I110" s="39"/>
      <c r="J110" s="39"/>
      <c r="K110" s="39"/>
      <c r="L110" s="39"/>
      <c r="M110" s="39"/>
      <c r="N110" s="40"/>
      <c r="O110" s="38">
        <v>74.900000000000006</v>
      </c>
      <c r="P110" s="39">
        <v>85.6</v>
      </c>
      <c r="Q110" s="39">
        <v>107</v>
      </c>
      <c r="R110" s="40">
        <v>41.944000000000003</v>
      </c>
    </row>
    <row r="111" spans="1:18" ht="15.75" x14ac:dyDescent="0.25">
      <c r="A111" s="61" t="s">
        <v>151</v>
      </c>
      <c r="B111" s="14"/>
      <c r="C111" s="14"/>
      <c r="D111" s="14" t="s">
        <v>152</v>
      </c>
      <c r="E111" s="33"/>
      <c r="F111" s="38"/>
      <c r="G111" s="39"/>
      <c r="H111" s="39"/>
      <c r="I111" s="39"/>
      <c r="J111" s="39"/>
      <c r="K111" s="39"/>
      <c r="L111" s="39"/>
      <c r="M111" s="39"/>
      <c r="N111" s="40"/>
      <c r="O111" s="38"/>
      <c r="P111" s="39"/>
      <c r="Q111" s="39"/>
      <c r="R111" s="40"/>
    </row>
    <row r="112" spans="1:18" ht="15.75" x14ac:dyDescent="0.25">
      <c r="A112" s="61" t="s">
        <v>153</v>
      </c>
      <c r="B112" s="14"/>
      <c r="C112" s="14"/>
      <c r="D112" s="14" t="s">
        <v>154</v>
      </c>
      <c r="E112" s="33"/>
      <c r="F112" s="38"/>
      <c r="G112" s="39"/>
      <c r="H112" s="39"/>
      <c r="I112" s="39"/>
      <c r="J112" s="39"/>
      <c r="K112" s="39"/>
      <c r="L112" s="39"/>
      <c r="M112" s="39"/>
      <c r="N112" s="40"/>
      <c r="O112" s="38"/>
      <c r="P112" s="39"/>
      <c r="Q112" s="39"/>
      <c r="R112" s="40"/>
    </row>
    <row r="113" spans="1:18" ht="15.75" x14ac:dyDescent="0.25">
      <c r="A113" s="61" t="s">
        <v>155</v>
      </c>
      <c r="B113" s="14"/>
      <c r="C113" s="14"/>
      <c r="D113" s="14" t="s">
        <v>156</v>
      </c>
      <c r="E113" s="33"/>
      <c r="F113" s="38"/>
      <c r="G113" s="39"/>
      <c r="H113" s="39"/>
      <c r="I113" s="39"/>
      <c r="J113" s="39"/>
      <c r="K113" s="39"/>
      <c r="L113" s="39"/>
      <c r="M113" s="39"/>
      <c r="N113" s="40"/>
      <c r="O113" s="38"/>
      <c r="P113" s="39"/>
      <c r="Q113" s="39"/>
      <c r="R113" s="40"/>
    </row>
    <row r="114" spans="1:18" ht="15.75" x14ac:dyDescent="0.25">
      <c r="A114" s="61" t="s">
        <v>157</v>
      </c>
      <c r="B114" s="14"/>
      <c r="C114" s="14"/>
      <c r="D114" s="14" t="s">
        <v>158</v>
      </c>
      <c r="E114" s="33"/>
      <c r="F114" s="38">
        <v>7.7178231391382486</v>
      </c>
      <c r="G114" s="39">
        <v>2.3230027488983001</v>
      </c>
      <c r="H114" s="39">
        <v>4.9364061614165733</v>
      </c>
      <c r="I114" s="39">
        <v>10.279173050605529</v>
      </c>
      <c r="J114" s="39">
        <v>0.67118641033911097</v>
      </c>
      <c r="K114" s="39">
        <v>493.63225672795403</v>
      </c>
      <c r="L114" s="39">
        <v>8.8274713413328456</v>
      </c>
      <c r="M114" s="39">
        <v>3.9890141746298142</v>
      </c>
      <c r="N114" s="40">
        <v>169.96450800494983</v>
      </c>
      <c r="O114" s="38">
        <v>30.134029089364191</v>
      </c>
      <c r="P114" s="39">
        <v>40.11274717018177</v>
      </c>
      <c r="Q114" s="39">
        <v>57.070869934002033</v>
      </c>
      <c r="R114" s="40">
        <v>2.8438775595981718</v>
      </c>
    </row>
    <row r="115" spans="1:18" ht="15.75" x14ac:dyDescent="0.25">
      <c r="A115" s="61"/>
      <c r="B115" s="14"/>
      <c r="C115" s="14"/>
      <c r="D115" s="14"/>
      <c r="E115" s="33"/>
      <c r="F115" s="38"/>
      <c r="G115" s="39"/>
      <c r="H115" s="39"/>
      <c r="I115" s="39"/>
      <c r="J115" s="39"/>
      <c r="K115" s="39"/>
      <c r="L115" s="39"/>
      <c r="M115" s="39"/>
      <c r="N115" s="40"/>
      <c r="O115" s="38"/>
      <c r="P115" s="39"/>
      <c r="Q115" s="39"/>
      <c r="R115" s="40"/>
    </row>
    <row r="116" spans="1:18" ht="19.5" thickBot="1" x14ac:dyDescent="0.35">
      <c r="A116" s="61"/>
      <c r="B116" s="25" t="s">
        <v>159</v>
      </c>
      <c r="C116" s="14"/>
      <c r="D116" s="14"/>
      <c r="E116" s="33"/>
      <c r="F116" s="41">
        <f t="shared" ref="F116:R116" si="15">SUM(F88,F83,F75)</f>
        <v>1329.186642352282</v>
      </c>
      <c r="G116" s="42">
        <f t="shared" si="15"/>
        <v>2133.1538533292915</v>
      </c>
      <c r="H116" s="42">
        <f t="shared" si="15"/>
        <v>4309.7119455829079</v>
      </c>
      <c r="I116" s="42">
        <f t="shared" si="15"/>
        <v>1919.3505813638967</v>
      </c>
      <c r="J116" s="42">
        <f t="shared" si="15"/>
        <v>900.26095344689543</v>
      </c>
      <c r="K116" s="42">
        <f t="shared" si="15"/>
        <v>16648.285163810127</v>
      </c>
      <c r="L116" s="42">
        <f t="shared" si="15"/>
        <v>12293.140906757479</v>
      </c>
      <c r="M116" s="42">
        <f t="shared" si="15"/>
        <v>411.67336827472178</v>
      </c>
      <c r="N116" s="43">
        <f t="shared" si="15"/>
        <v>40544.385632628291</v>
      </c>
      <c r="O116" s="41">
        <f t="shared" si="15"/>
        <v>10905.665924026007</v>
      </c>
      <c r="P116" s="42">
        <f t="shared" si="15"/>
        <v>13394.163918919607</v>
      </c>
      <c r="Q116" s="42">
        <f t="shared" si="15"/>
        <v>16593.325830561844</v>
      </c>
      <c r="R116" s="43">
        <f t="shared" si="15"/>
        <v>2583.1420920396522</v>
      </c>
    </row>
    <row r="117" spans="1:18" ht="15.75" x14ac:dyDescent="0.25">
      <c r="A117" s="61"/>
      <c r="B117" s="14"/>
      <c r="C117" s="14"/>
      <c r="D117" s="14"/>
      <c r="E117" s="33"/>
      <c r="F117" s="37"/>
      <c r="G117" s="37"/>
      <c r="H117" s="37"/>
      <c r="I117" s="37"/>
      <c r="J117" s="37"/>
      <c r="K117" s="37"/>
      <c r="L117" s="37"/>
      <c r="M117" s="37"/>
      <c r="N117" s="37"/>
    </row>
    <row r="118" spans="1:18" ht="16.5" thickBot="1" x14ac:dyDescent="0.3">
      <c r="A118" s="61"/>
      <c r="B118" s="14"/>
      <c r="C118" s="14"/>
      <c r="D118" s="14"/>
      <c r="E118" s="33"/>
      <c r="F118" s="37"/>
      <c r="G118" s="37"/>
      <c r="H118" s="37"/>
      <c r="I118" s="37"/>
      <c r="J118" s="37"/>
      <c r="K118" s="37"/>
      <c r="L118" s="37"/>
      <c r="M118" s="37"/>
      <c r="N118" s="37"/>
    </row>
    <row r="119" spans="1:18" ht="29.25" customHeight="1" x14ac:dyDescent="0.25">
      <c r="A119" s="5">
        <v>4</v>
      </c>
      <c r="B119" s="195" t="s">
        <v>160</v>
      </c>
      <c r="C119" s="196"/>
      <c r="D119" s="197"/>
      <c r="E119" s="44"/>
      <c r="F119" s="198" t="str">
        <f>F$2</f>
        <v>METALES PESADOS</v>
      </c>
      <c r="G119" s="199"/>
      <c r="H119" s="199"/>
      <c r="I119" s="199"/>
      <c r="J119" s="199"/>
      <c r="K119" s="199"/>
      <c r="L119" s="199"/>
      <c r="M119" s="199"/>
      <c r="N119" s="200"/>
      <c r="O119" s="209" t="str">
        <f>O$2</f>
        <v>PARTÍCULAS</v>
      </c>
      <c r="P119" s="199"/>
      <c r="Q119" s="199"/>
      <c r="R119" s="200"/>
    </row>
    <row r="120" spans="1:18" ht="15.75" thickBot="1" x14ac:dyDescent="0.3">
      <c r="A120" s="174"/>
      <c r="B120" s="9"/>
      <c r="C120" s="9"/>
      <c r="D120" s="9"/>
      <c r="E120" s="9"/>
      <c r="F120" s="11" t="str">
        <f t="shared" ref="F120:R120" si="16">F$3</f>
        <v>As (kg)</v>
      </c>
      <c r="G120" s="12" t="str">
        <f t="shared" si="16"/>
        <v>Cd (kg)</v>
      </c>
      <c r="H120" s="12" t="str">
        <f t="shared" si="16"/>
        <v>Cr (kg)</v>
      </c>
      <c r="I120" s="12" t="str">
        <f t="shared" si="16"/>
        <v>Cu (kg)</v>
      </c>
      <c r="J120" s="12" t="str">
        <f t="shared" si="16"/>
        <v>Hg (kg)</v>
      </c>
      <c r="K120" s="12" t="str">
        <f t="shared" si="16"/>
        <v>Ni (kg)</v>
      </c>
      <c r="L120" s="12" t="str">
        <f t="shared" si="16"/>
        <v>Pb (kg)</v>
      </c>
      <c r="M120" s="12" t="str">
        <f t="shared" si="16"/>
        <v>Se (kg)</v>
      </c>
      <c r="N120" s="13" t="str">
        <f t="shared" si="16"/>
        <v>Zn (kg)</v>
      </c>
      <c r="O120" s="98" t="str">
        <f t="shared" si="16"/>
        <v>PM2,5 (t)</v>
      </c>
      <c r="P120" s="99" t="str">
        <f t="shared" si="16"/>
        <v>PM10 (t)</v>
      </c>
      <c r="Q120" s="99" t="str">
        <f t="shared" si="16"/>
        <v>PST (t)</v>
      </c>
      <c r="R120" s="100" t="str">
        <f t="shared" si="16"/>
        <v>BC (t)</v>
      </c>
    </row>
    <row r="121" spans="1:18" ht="15.75" x14ac:dyDescent="0.25">
      <c r="A121" s="61" t="s">
        <v>161</v>
      </c>
      <c r="B121" s="14"/>
      <c r="C121" s="15" t="s">
        <v>162</v>
      </c>
      <c r="D121" s="14"/>
      <c r="E121" s="33"/>
      <c r="F121" s="16">
        <f t="shared" ref="F121:R121" si="17">SUM(F122:F126)</f>
        <v>9.6128480000000002E-2</v>
      </c>
      <c r="G121" s="17">
        <f t="shared" si="17"/>
        <v>0.33644967999999997</v>
      </c>
      <c r="H121" s="17">
        <f t="shared" si="17"/>
        <v>1.6822484</v>
      </c>
      <c r="I121" s="17">
        <f t="shared" si="17"/>
        <v>0.72096360000000004</v>
      </c>
      <c r="J121" s="17">
        <f t="shared" si="17"/>
        <v>0.38451392000000001</v>
      </c>
      <c r="K121" s="17">
        <f t="shared" si="17"/>
        <v>3.1722398400000005</v>
      </c>
      <c r="L121" s="17">
        <f t="shared" si="17"/>
        <v>1.63418416</v>
      </c>
      <c r="M121" s="17">
        <f t="shared" si="17"/>
        <v>9.6128480000000002E-2</v>
      </c>
      <c r="N121" s="19">
        <f t="shared" si="17"/>
        <v>0.62483511999999997</v>
      </c>
      <c r="O121" s="16">
        <f t="shared" si="17"/>
        <v>193.07490569999999</v>
      </c>
      <c r="P121" s="17">
        <f t="shared" si="17"/>
        <v>442.58215981000001</v>
      </c>
      <c r="Q121" s="17">
        <f>SUM(Q122:Q126)</f>
        <v>577.54569779000008</v>
      </c>
      <c r="R121" s="19">
        <f t="shared" si="17"/>
        <v>0.29932465999999996</v>
      </c>
    </row>
    <row r="122" spans="1:18" ht="15.75" x14ac:dyDescent="0.25">
      <c r="A122" s="61" t="s">
        <v>163</v>
      </c>
      <c r="B122" s="14"/>
      <c r="C122" s="14"/>
      <c r="D122" s="14" t="s">
        <v>164</v>
      </c>
      <c r="E122" s="33"/>
      <c r="F122" s="101"/>
      <c r="G122" s="102"/>
      <c r="H122" s="102"/>
      <c r="I122" s="102"/>
      <c r="J122" s="102"/>
      <c r="K122" s="102"/>
      <c r="L122" s="102"/>
      <c r="M122" s="102"/>
      <c r="N122" s="103"/>
      <c r="O122" s="38"/>
      <c r="P122" s="39"/>
      <c r="Q122" s="39"/>
      <c r="R122" s="40"/>
    </row>
    <row r="123" spans="1:18" ht="15.75" x14ac:dyDescent="0.25">
      <c r="A123" s="61" t="s">
        <v>165</v>
      </c>
      <c r="B123" s="14"/>
      <c r="C123" s="14"/>
      <c r="D123" s="14" t="s">
        <v>166</v>
      </c>
      <c r="E123" s="33"/>
      <c r="F123" s="101">
        <v>9.6128480000000002E-2</v>
      </c>
      <c r="G123" s="102">
        <v>0.33644967999999997</v>
      </c>
      <c r="H123" s="102">
        <v>1.6822484</v>
      </c>
      <c r="I123" s="102">
        <v>0.72096360000000004</v>
      </c>
      <c r="J123" s="102">
        <v>0.38451392000000001</v>
      </c>
      <c r="K123" s="102">
        <v>3.1722398400000005</v>
      </c>
      <c r="L123" s="102">
        <v>1.63418416</v>
      </c>
      <c r="M123" s="102">
        <v>9.6128480000000002E-2</v>
      </c>
      <c r="N123" s="103">
        <v>0.62483511999999997</v>
      </c>
      <c r="O123" s="38">
        <v>193.07490569999999</v>
      </c>
      <c r="P123" s="39">
        <v>442.58215981000001</v>
      </c>
      <c r="Q123" s="39">
        <v>563.21569779000004</v>
      </c>
      <c r="R123" s="40">
        <v>0.29932465999999996</v>
      </c>
    </row>
    <row r="124" spans="1:18" ht="15.75" x14ac:dyDescent="0.25">
      <c r="A124" s="61" t="s">
        <v>167</v>
      </c>
      <c r="B124" s="14"/>
      <c r="C124" s="14"/>
      <c r="D124" s="14" t="s">
        <v>168</v>
      </c>
      <c r="E124" s="33"/>
      <c r="F124" s="101"/>
      <c r="G124" s="102"/>
      <c r="H124" s="102"/>
      <c r="I124" s="102"/>
      <c r="J124" s="102"/>
      <c r="K124" s="102"/>
      <c r="L124" s="102"/>
      <c r="M124" s="102"/>
      <c r="N124" s="103"/>
      <c r="O124" s="38"/>
      <c r="P124" s="39"/>
      <c r="Q124" s="39">
        <v>14.33</v>
      </c>
      <c r="R124" s="40"/>
    </row>
    <row r="125" spans="1:18" ht="15.75" x14ac:dyDescent="0.25">
      <c r="A125" s="61" t="s">
        <v>169</v>
      </c>
      <c r="B125" s="14"/>
      <c r="C125" s="14"/>
      <c r="D125" s="14" t="s">
        <v>170</v>
      </c>
      <c r="E125" s="33"/>
      <c r="F125" s="101"/>
      <c r="G125" s="102"/>
      <c r="H125" s="102"/>
      <c r="I125" s="102"/>
      <c r="J125" s="102"/>
      <c r="K125" s="102"/>
      <c r="L125" s="102"/>
      <c r="M125" s="102"/>
      <c r="N125" s="103"/>
      <c r="O125" s="38"/>
      <c r="P125" s="39"/>
      <c r="Q125" s="39"/>
      <c r="R125" s="40"/>
    </row>
    <row r="126" spans="1:18" ht="15.75" x14ac:dyDescent="0.25">
      <c r="A126" s="61" t="s">
        <v>171</v>
      </c>
      <c r="B126" s="14"/>
      <c r="C126" s="14"/>
      <c r="D126" s="14" t="s">
        <v>158</v>
      </c>
      <c r="E126" s="33"/>
      <c r="F126" s="101"/>
      <c r="G126" s="102"/>
      <c r="H126" s="102"/>
      <c r="I126" s="102"/>
      <c r="J126" s="102"/>
      <c r="K126" s="102"/>
      <c r="L126" s="102"/>
      <c r="M126" s="102"/>
      <c r="N126" s="103"/>
      <c r="O126" s="38"/>
      <c r="P126" s="39"/>
      <c r="Q126" s="39"/>
      <c r="R126" s="40"/>
    </row>
    <row r="127" spans="1:18" ht="15.75" x14ac:dyDescent="0.25">
      <c r="A127" s="61"/>
      <c r="B127" s="14"/>
      <c r="C127" s="14"/>
      <c r="D127" s="14"/>
      <c r="E127" s="33"/>
      <c r="F127" s="101"/>
      <c r="G127" s="102"/>
      <c r="H127" s="102"/>
      <c r="I127" s="102"/>
      <c r="J127" s="102"/>
      <c r="K127" s="102"/>
      <c r="L127" s="102"/>
      <c r="M127" s="102"/>
      <c r="N127" s="103"/>
      <c r="O127" s="38"/>
      <c r="P127" s="39"/>
      <c r="Q127" s="39"/>
      <c r="R127" s="40"/>
    </row>
    <row r="128" spans="1:18" ht="15.75" x14ac:dyDescent="0.25">
      <c r="A128" s="61" t="s">
        <v>172</v>
      </c>
      <c r="B128" s="14"/>
      <c r="C128" s="15" t="s">
        <v>173</v>
      </c>
      <c r="D128" s="14"/>
      <c r="E128" s="33"/>
      <c r="F128" s="16">
        <f t="shared" ref="F128:R128" si="18">SUM(F129:F138)</f>
        <v>125.49112444954827</v>
      </c>
      <c r="G128" s="17">
        <f t="shared" si="18"/>
        <v>1881.2349918451598</v>
      </c>
      <c r="H128" s="17">
        <f t="shared" si="18"/>
        <v>2398.0976428645149</v>
      </c>
      <c r="I128" s="17">
        <f t="shared" si="18"/>
        <v>1726.2753586408601</v>
      </c>
      <c r="J128" s="17">
        <f t="shared" si="18"/>
        <v>1153.720954835268</v>
      </c>
      <c r="K128" s="17">
        <f t="shared" si="18"/>
        <v>6144.1797521376311</v>
      </c>
      <c r="L128" s="17">
        <f t="shared" si="18"/>
        <v>39471.767818064502</v>
      </c>
      <c r="M128" s="17">
        <f t="shared" si="18"/>
        <v>116.3</v>
      </c>
      <c r="N128" s="19">
        <f t="shared" si="18"/>
        <v>34070.5276636989</v>
      </c>
      <c r="O128" s="16">
        <f t="shared" si="18"/>
        <v>1289.6313417729029</v>
      </c>
      <c r="P128" s="17">
        <f t="shared" si="18"/>
        <v>1782.387568769032</v>
      </c>
      <c r="Q128" s="17">
        <f>SUM(Q129:Q138)</f>
        <v>3466.4532869612904</v>
      </c>
      <c r="R128" s="19">
        <f t="shared" si="18"/>
        <v>26.862082734862451</v>
      </c>
    </row>
    <row r="129" spans="1:21" ht="15.75" x14ac:dyDescent="0.25">
      <c r="A129" s="61" t="s">
        <v>174</v>
      </c>
      <c r="B129" s="14"/>
      <c r="C129" s="14"/>
      <c r="D129" s="14" t="s">
        <v>175</v>
      </c>
      <c r="E129" s="33"/>
      <c r="F129" s="38"/>
      <c r="G129" s="39"/>
      <c r="H129" s="39"/>
      <c r="I129" s="39"/>
      <c r="J129" s="39"/>
      <c r="K129" s="39"/>
      <c r="L129" s="39"/>
      <c r="M129" s="39"/>
      <c r="N129" s="40"/>
      <c r="O129" s="38">
        <v>178.6438</v>
      </c>
      <c r="P129" s="39">
        <v>424.59853799999996</v>
      </c>
      <c r="Q129" s="39">
        <v>986.09105299999999</v>
      </c>
      <c r="R129" s="40"/>
      <c r="S129" s="46"/>
      <c r="T129" s="46"/>
      <c r="U129" s="46"/>
    </row>
    <row r="130" spans="1:21" ht="15.75" x14ac:dyDescent="0.25">
      <c r="A130" s="61" t="s">
        <v>176</v>
      </c>
      <c r="B130" s="14"/>
      <c r="C130" s="14"/>
      <c r="D130" s="14" t="s">
        <v>177</v>
      </c>
      <c r="E130" s="33"/>
      <c r="F130" s="38"/>
      <c r="G130" s="39"/>
      <c r="H130" s="39">
        <v>2.1825800000000002</v>
      </c>
      <c r="I130" s="39"/>
      <c r="J130" s="39"/>
      <c r="K130" s="39"/>
      <c r="L130" s="39"/>
      <c r="M130" s="39"/>
      <c r="N130" s="40">
        <v>4.4009400000000003</v>
      </c>
      <c r="O130" s="38">
        <v>1.46698</v>
      </c>
      <c r="P130" s="39">
        <v>2.9339599999999999</v>
      </c>
      <c r="Q130" s="39">
        <v>12.809240000000001</v>
      </c>
      <c r="R130" s="40">
        <v>3.5207519999999999E-2</v>
      </c>
      <c r="S130" s="46"/>
      <c r="T130" s="46"/>
      <c r="U130" s="46"/>
    </row>
    <row r="131" spans="1:21" ht="15.75" x14ac:dyDescent="0.25">
      <c r="A131" s="61" t="s">
        <v>178</v>
      </c>
      <c r="B131" s="14"/>
      <c r="C131" s="14"/>
      <c r="D131" s="14" t="s">
        <v>179</v>
      </c>
      <c r="E131" s="33"/>
      <c r="F131" s="38">
        <v>0.25046000000000002</v>
      </c>
      <c r="G131" s="39"/>
      <c r="H131" s="39">
        <v>16.780819999999999</v>
      </c>
      <c r="I131" s="39">
        <v>0.42936000000000002</v>
      </c>
      <c r="J131" s="39">
        <v>7.1559999999999999E-2</v>
      </c>
      <c r="K131" s="39">
        <v>6.2972799999999998</v>
      </c>
      <c r="L131" s="39">
        <v>0.50092000000000003</v>
      </c>
      <c r="M131" s="39"/>
      <c r="N131" s="40">
        <v>30.269880000000001</v>
      </c>
      <c r="O131" s="38">
        <v>5.1523199999999996</v>
      </c>
      <c r="P131" s="39">
        <v>5.4385599999999998</v>
      </c>
      <c r="Q131" s="39">
        <v>24.5093</v>
      </c>
      <c r="R131" s="40">
        <v>0.12365568</v>
      </c>
      <c r="S131" s="46"/>
      <c r="T131" s="46"/>
      <c r="U131" s="46"/>
    </row>
    <row r="132" spans="1:21" ht="15.75" x14ac:dyDescent="0.25">
      <c r="A132" s="61" t="s">
        <v>180</v>
      </c>
      <c r="B132" s="14"/>
      <c r="C132" s="14"/>
      <c r="D132" s="14" t="s">
        <v>181</v>
      </c>
      <c r="E132" s="33"/>
      <c r="F132" s="38"/>
      <c r="G132" s="39"/>
      <c r="H132" s="39"/>
      <c r="I132" s="39"/>
      <c r="J132" s="39"/>
      <c r="K132" s="39"/>
      <c r="L132" s="39"/>
      <c r="M132" s="39"/>
      <c r="N132" s="40"/>
      <c r="O132" s="38"/>
      <c r="P132" s="39"/>
      <c r="Q132" s="39"/>
      <c r="R132" s="40"/>
      <c r="S132" s="46"/>
      <c r="T132" s="46"/>
      <c r="U132" s="46"/>
    </row>
    <row r="133" spans="1:21" ht="15.75" x14ac:dyDescent="0.25">
      <c r="A133" s="61" t="s">
        <v>182</v>
      </c>
      <c r="B133" s="14"/>
      <c r="C133" s="14"/>
      <c r="D133" s="14" t="s">
        <v>183</v>
      </c>
      <c r="E133" s="33"/>
      <c r="F133" s="38"/>
      <c r="G133" s="39"/>
      <c r="H133" s="39"/>
      <c r="I133" s="39"/>
      <c r="J133" s="39"/>
      <c r="K133" s="39"/>
      <c r="L133" s="39"/>
      <c r="M133" s="39"/>
      <c r="N133" s="40"/>
      <c r="O133" s="38"/>
      <c r="P133" s="39"/>
      <c r="Q133" s="39"/>
      <c r="R133" s="40"/>
      <c r="S133" s="46"/>
      <c r="T133" s="46"/>
      <c r="U133" s="46"/>
    </row>
    <row r="134" spans="1:21" ht="15.75" x14ac:dyDescent="0.25">
      <c r="A134" s="61" t="s">
        <v>184</v>
      </c>
      <c r="B134" s="14"/>
      <c r="C134" s="14"/>
      <c r="D134" s="14" t="s">
        <v>185</v>
      </c>
      <c r="E134" s="33"/>
      <c r="F134" s="38">
        <v>2.101</v>
      </c>
      <c r="G134" s="39">
        <v>3.1469999999999998</v>
      </c>
      <c r="H134" s="39">
        <v>55.716000000000001</v>
      </c>
      <c r="I134" s="39">
        <v>9.5530000000000008</v>
      </c>
      <c r="J134" s="39">
        <v>3.5859999999999999</v>
      </c>
      <c r="K134" s="39">
        <v>27.975999999999999</v>
      </c>
      <c r="L134" s="39">
        <v>10.292</v>
      </c>
      <c r="M134" s="39">
        <v>10.86</v>
      </c>
      <c r="N134" s="40">
        <v>56.421999999999997</v>
      </c>
      <c r="O134" s="38">
        <v>24.730475999999999</v>
      </c>
      <c r="P134" s="39">
        <v>24.730475999999999</v>
      </c>
      <c r="Q134" s="39">
        <v>70.276802000000004</v>
      </c>
      <c r="R134" s="40">
        <v>24.730475999999999</v>
      </c>
      <c r="S134" s="46"/>
      <c r="T134" s="46"/>
      <c r="U134" s="46"/>
    </row>
    <row r="135" spans="1:21" ht="15.75" x14ac:dyDescent="0.25">
      <c r="A135" s="61" t="s">
        <v>186</v>
      </c>
      <c r="B135" s="14"/>
      <c r="C135" s="14"/>
      <c r="D135" s="14" t="s">
        <v>187</v>
      </c>
      <c r="E135" s="33"/>
      <c r="F135" s="38">
        <v>112.78966444954827</v>
      </c>
      <c r="G135" s="39">
        <v>1670.95799184516</v>
      </c>
      <c r="H135" s="39">
        <v>1462.088242864515</v>
      </c>
      <c r="I135" s="39">
        <v>278.49299864085998</v>
      </c>
      <c r="J135" s="39">
        <v>1058.2733948352679</v>
      </c>
      <c r="K135" s="39">
        <v>5709.1064721376306</v>
      </c>
      <c r="L135" s="39">
        <v>20886.974898064498</v>
      </c>
      <c r="M135" s="39"/>
      <c r="N135" s="40">
        <v>32026.694843698901</v>
      </c>
      <c r="O135" s="38">
        <v>292.41764857290298</v>
      </c>
      <c r="P135" s="39">
        <v>334.19159836903202</v>
      </c>
      <c r="Q135" s="39">
        <v>417.73949796129</v>
      </c>
      <c r="R135" s="40">
        <v>1.0527035348624507</v>
      </c>
      <c r="S135" s="46"/>
      <c r="T135" s="46"/>
      <c r="U135" s="46"/>
    </row>
    <row r="136" spans="1:21" ht="15.75" x14ac:dyDescent="0.25">
      <c r="A136" s="61" t="s">
        <v>188</v>
      </c>
      <c r="B136" s="14"/>
      <c r="C136" s="14"/>
      <c r="D136" s="14" t="s">
        <v>189</v>
      </c>
      <c r="E136" s="33"/>
      <c r="F136" s="38">
        <v>0.05</v>
      </c>
      <c r="G136" s="39">
        <v>0.03</v>
      </c>
      <c r="H136" s="39">
        <v>0.53</v>
      </c>
      <c r="I136" s="39">
        <v>1.6</v>
      </c>
      <c r="J136" s="39">
        <v>0.09</v>
      </c>
      <c r="K136" s="39">
        <v>0.2</v>
      </c>
      <c r="L136" s="39">
        <v>0.6</v>
      </c>
      <c r="M136" s="39"/>
      <c r="N136" s="40">
        <v>2.94</v>
      </c>
      <c r="O136" s="38">
        <v>246.02011719999996</v>
      </c>
      <c r="P136" s="39">
        <v>313.99443639999993</v>
      </c>
      <c r="Q136" s="39">
        <v>525.12739400000009</v>
      </c>
      <c r="R136" s="40"/>
      <c r="S136" s="46"/>
      <c r="T136" s="46"/>
      <c r="U136" s="46"/>
    </row>
    <row r="137" spans="1:21" ht="15.75" x14ac:dyDescent="0.25">
      <c r="A137" s="61" t="s">
        <v>190</v>
      </c>
      <c r="B137" s="14"/>
      <c r="C137" s="14"/>
      <c r="D137" s="14" t="s">
        <v>191</v>
      </c>
      <c r="E137" s="33"/>
      <c r="F137" s="38">
        <v>10.3</v>
      </c>
      <c r="G137" s="39">
        <v>207.1</v>
      </c>
      <c r="H137" s="39">
        <v>860.8</v>
      </c>
      <c r="I137" s="39">
        <v>1436.2</v>
      </c>
      <c r="J137" s="39">
        <v>91.7</v>
      </c>
      <c r="K137" s="39">
        <v>400.6</v>
      </c>
      <c r="L137" s="39">
        <v>18573.400000000001</v>
      </c>
      <c r="M137" s="39">
        <v>105.44</v>
      </c>
      <c r="N137" s="40">
        <v>1949.8</v>
      </c>
      <c r="O137" s="38">
        <v>541.20000000000005</v>
      </c>
      <c r="P137" s="39">
        <v>676.5</v>
      </c>
      <c r="Q137" s="39">
        <v>1429.9</v>
      </c>
      <c r="R137" s="40">
        <v>0.92003999999999997</v>
      </c>
      <c r="S137" s="46"/>
      <c r="T137" s="46"/>
      <c r="U137" s="46"/>
    </row>
    <row r="138" spans="1:21" ht="15.75" x14ac:dyDescent="0.25">
      <c r="A138" s="61" t="s">
        <v>192</v>
      </c>
      <c r="B138" s="14"/>
      <c r="C138" s="14"/>
      <c r="D138" s="14" t="s">
        <v>158</v>
      </c>
      <c r="E138" s="33"/>
      <c r="F138" s="38"/>
      <c r="G138" s="39"/>
      <c r="H138" s="39"/>
      <c r="I138" s="39"/>
      <c r="J138" s="39"/>
      <c r="K138" s="39"/>
      <c r="L138" s="39"/>
      <c r="M138" s="39"/>
      <c r="N138" s="40"/>
      <c r="O138" s="38"/>
      <c r="P138" s="39"/>
      <c r="Q138" s="39"/>
      <c r="R138" s="40"/>
      <c r="S138" s="46"/>
      <c r="T138" s="46"/>
      <c r="U138" s="46"/>
    </row>
    <row r="139" spans="1:21" ht="15.75" x14ac:dyDescent="0.25">
      <c r="A139" s="61"/>
      <c r="B139" s="14"/>
      <c r="C139" s="14"/>
      <c r="D139" s="14"/>
      <c r="E139" s="33"/>
      <c r="F139" s="38"/>
      <c r="G139" s="39"/>
      <c r="H139" s="39"/>
      <c r="I139" s="39"/>
      <c r="J139" s="39"/>
      <c r="K139" s="39"/>
      <c r="L139" s="39"/>
      <c r="M139" s="39"/>
      <c r="N139" s="40"/>
      <c r="O139" s="38"/>
      <c r="P139" s="39"/>
      <c r="Q139" s="39"/>
      <c r="R139" s="40"/>
      <c r="S139" s="46"/>
      <c r="T139" s="46"/>
      <c r="U139" s="46"/>
    </row>
    <row r="140" spans="1:21" ht="15.75" x14ac:dyDescent="0.25">
      <c r="A140" s="61" t="s">
        <v>193</v>
      </c>
      <c r="B140" s="14"/>
      <c r="C140" s="15" t="s">
        <v>194</v>
      </c>
      <c r="D140" s="14"/>
      <c r="E140" s="33"/>
      <c r="F140" s="16">
        <f t="shared" ref="F140:R140" si="19">SUM(F141:F149)</f>
        <v>1161.9181250020999</v>
      </c>
      <c r="G140" s="17">
        <f t="shared" si="19"/>
        <v>256.66356500034999</v>
      </c>
      <c r="H140" s="17">
        <f t="shared" si="19"/>
        <v>5540.4676250000002</v>
      </c>
      <c r="I140" s="17">
        <f t="shared" si="19"/>
        <v>9720.6106249999993</v>
      </c>
      <c r="J140" s="17">
        <f t="shared" si="19"/>
        <v>337.39591250000007</v>
      </c>
      <c r="K140" s="17">
        <f t="shared" si="19"/>
        <v>234.83951999999999</v>
      </c>
      <c r="L140" s="17">
        <f t="shared" si="19"/>
        <v>4803.2415200077003</v>
      </c>
      <c r="M140" s="17">
        <f t="shared" si="19"/>
        <v>0</v>
      </c>
      <c r="N140" s="19">
        <f t="shared" si="19"/>
        <v>6018.25375000035</v>
      </c>
      <c r="O140" s="16">
        <f t="shared" si="19"/>
        <v>941.76692974005596</v>
      </c>
      <c r="P140" s="17">
        <f t="shared" si="19"/>
        <v>1957.770629000112</v>
      </c>
      <c r="Q140" s="17">
        <f>SUM(Q141:Q149)</f>
        <v>3165.4549950001401</v>
      </c>
      <c r="R140" s="19">
        <f t="shared" si="19"/>
        <v>37.274033821600007</v>
      </c>
      <c r="S140" s="46"/>
      <c r="T140" s="46"/>
      <c r="U140" s="46"/>
    </row>
    <row r="141" spans="1:21" ht="15.75" x14ac:dyDescent="0.25">
      <c r="A141" s="61" t="s">
        <v>195</v>
      </c>
      <c r="B141" s="14"/>
      <c r="C141" s="14"/>
      <c r="D141" s="14" t="s">
        <v>196</v>
      </c>
      <c r="E141" s="33"/>
      <c r="F141" s="38"/>
      <c r="G141" s="39"/>
      <c r="H141" s="39"/>
      <c r="I141" s="39"/>
      <c r="J141" s="39"/>
      <c r="K141" s="39"/>
      <c r="L141" s="39"/>
      <c r="M141" s="39"/>
      <c r="N141" s="40"/>
      <c r="O141" s="38">
        <v>505.45388519999995</v>
      </c>
      <c r="P141" s="39">
        <v>1136.808</v>
      </c>
      <c r="Q141" s="39">
        <v>1486.51</v>
      </c>
      <c r="R141" s="40">
        <v>11.625439359599998</v>
      </c>
      <c r="S141" s="46"/>
      <c r="T141" s="46"/>
      <c r="U141" s="46"/>
    </row>
    <row r="142" spans="1:21" ht="15.75" x14ac:dyDescent="0.25">
      <c r="A142" s="61" t="s">
        <v>197</v>
      </c>
      <c r="B142" s="14"/>
      <c r="C142" s="14"/>
      <c r="D142" s="14" t="s">
        <v>198</v>
      </c>
      <c r="E142" s="33"/>
      <c r="F142" s="38">
        <v>12.978874999999999</v>
      </c>
      <c r="G142" s="39">
        <v>5.5623750000000003</v>
      </c>
      <c r="H142" s="39">
        <v>3.5656249999999998</v>
      </c>
      <c r="I142" s="39">
        <v>6.9886250000000008</v>
      </c>
      <c r="J142" s="39"/>
      <c r="K142" s="39">
        <v>1.7115</v>
      </c>
      <c r="L142" s="39">
        <v>183.13049999999998</v>
      </c>
      <c r="M142" s="39"/>
      <c r="N142" s="40">
        <v>885.70125000000007</v>
      </c>
      <c r="O142" s="38">
        <v>213.792</v>
      </c>
      <c r="P142" s="39">
        <v>302.87200000000001</v>
      </c>
      <c r="Q142" s="39">
        <v>356.32000000000005</v>
      </c>
      <c r="R142" s="40">
        <v>21.379200000000004</v>
      </c>
      <c r="S142" s="46"/>
      <c r="T142" s="46"/>
      <c r="U142" s="46"/>
    </row>
    <row r="143" spans="1:21" ht="15.75" x14ac:dyDescent="0.25">
      <c r="A143" s="61" t="s">
        <v>199</v>
      </c>
      <c r="B143" s="14"/>
      <c r="C143" s="14"/>
      <c r="D143" s="14" t="s">
        <v>200</v>
      </c>
      <c r="E143" s="33"/>
      <c r="F143" s="38"/>
      <c r="G143" s="39"/>
      <c r="H143" s="39"/>
      <c r="I143" s="39"/>
      <c r="J143" s="39"/>
      <c r="K143" s="39"/>
      <c r="L143" s="39"/>
      <c r="M143" s="39"/>
      <c r="N143" s="40"/>
      <c r="O143" s="38"/>
      <c r="P143" s="39"/>
      <c r="Q143" s="39">
        <v>537.91999999999996</v>
      </c>
      <c r="R143" s="40"/>
      <c r="S143" s="46"/>
      <c r="T143" s="46"/>
      <c r="U143" s="46"/>
    </row>
    <row r="144" spans="1:21" ht="15.75" x14ac:dyDescent="0.25">
      <c r="A144" s="61" t="s">
        <v>201</v>
      </c>
      <c r="B144" s="14"/>
      <c r="C144" s="14"/>
      <c r="D144" s="14" t="s">
        <v>202</v>
      </c>
      <c r="E144" s="33"/>
      <c r="F144" s="38"/>
      <c r="G144" s="39"/>
      <c r="H144" s="39"/>
      <c r="I144" s="39"/>
      <c r="J144" s="39"/>
      <c r="K144" s="39"/>
      <c r="L144" s="39"/>
      <c r="M144" s="39"/>
      <c r="N144" s="40"/>
      <c r="O144" s="38"/>
      <c r="P144" s="39"/>
      <c r="Q144" s="39"/>
      <c r="R144" s="40"/>
      <c r="S144" s="46"/>
      <c r="T144" s="46"/>
      <c r="U144" s="46"/>
    </row>
    <row r="145" spans="1:21" ht="15.75" x14ac:dyDescent="0.25">
      <c r="A145" s="61" t="s">
        <v>203</v>
      </c>
      <c r="B145" s="14"/>
      <c r="C145" s="14"/>
      <c r="D145" s="14" t="s">
        <v>204</v>
      </c>
      <c r="E145" s="33"/>
      <c r="F145" s="38"/>
      <c r="G145" s="39"/>
      <c r="H145" s="39"/>
      <c r="I145" s="39"/>
      <c r="J145" s="39"/>
      <c r="K145" s="39"/>
      <c r="L145" s="39"/>
      <c r="M145" s="39"/>
      <c r="N145" s="40"/>
      <c r="O145" s="38"/>
      <c r="P145" s="39"/>
      <c r="Q145" s="39"/>
      <c r="R145" s="40"/>
      <c r="S145" s="46"/>
      <c r="T145" s="46"/>
      <c r="U145" s="46"/>
    </row>
    <row r="146" spans="1:21" ht="15.75" x14ac:dyDescent="0.25">
      <c r="A146" s="61" t="s">
        <v>205</v>
      </c>
      <c r="B146" s="14"/>
      <c r="C146" s="14"/>
      <c r="D146" s="14" t="s">
        <v>206</v>
      </c>
      <c r="E146" s="33"/>
      <c r="F146" s="38"/>
      <c r="G146" s="39"/>
      <c r="H146" s="39"/>
      <c r="I146" s="39"/>
      <c r="J146" s="39"/>
      <c r="K146" s="39"/>
      <c r="L146" s="39"/>
      <c r="M146" s="39"/>
      <c r="N146" s="40"/>
      <c r="O146" s="38"/>
      <c r="P146" s="39"/>
      <c r="Q146" s="39"/>
      <c r="R146" s="40"/>
      <c r="S146" s="46"/>
      <c r="T146" s="46"/>
      <c r="U146" s="46"/>
    </row>
    <row r="147" spans="1:21" ht="15.75" x14ac:dyDescent="0.25">
      <c r="A147" s="61" t="s">
        <v>207</v>
      </c>
      <c r="B147" s="14"/>
      <c r="C147" s="14"/>
      <c r="D147" s="14" t="s">
        <v>208</v>
      </c>
      <c r="E147" s="33"/>
      <c r="F147" s="38"/>
      <c r="G147" s="39"/>
      <c r="H147" s="39"/>
      <c r="I147" s="39"/>
      <c r="J147" s="39"/>
      <c r="K147" s="39"/>
      <c r="L147" s="39"/>
      <c r="M147" s="39"/>
      <c r="N147" s="40"/>
      <c r="O147" s="38"/>
      <c r="P147" s="39"/>
      <c r="Q147" s="39"/>
      <c r="R147" s="40"/>
      <c r="S147" s="46"/>
      <c r="T147" s="46"/>
      <c r="U147" s="46"/>
    </row>
    <row r="148" spans="1:21" ht="15.75" x14ac:dyDescent="0.25">
      <c r="A148" s="61" t="s">
        <v>209</v>
      </c>
      <c r="B148" s="14"/>
      <c r="C148" s="14"/>
      <c r="D148" s="14" t="s">
        <v>210</v>
      </c>
      <c r="E148" s="33"/>
      <c r="F148" s="38"/>
      <c r="G148" s="39"/>
      <c r="H148" s="39"/>
      <c r="I148" s="39"/>
      <c r="J148" s="39"/>
      <c r="K148" s="39"/>
      <c r="L148" s="39"/>
      <c r="M148" s="39"/>
      <c r="N148" s="40"/>
      <c r="O148" s="38"/>
      <c r="P148" s="39"/>
      <c r="Q148" s="39"/>
      <c r="R148" s="40"/>
      <c r="S148" s="46"/>
      <c r="T148" s="46"/>
      <c r="U148" s="46"/>
    </row>
    <row r="149" spans="1:21" ht="15.75" x14ac:dyDescent="0.25">
      <c r="A149" s="61" t="s">
        <v>211</v>
      </c>
      <c r="B149" s="14"/>
      <c r="C149" s="14"/>
      <c r="D149" s="14" t="s">
        <v>158</v>
      </c>
      <c r="E149" s="33"/>
      <c r="F149" s="38">
        <v>1148.9392500020999</v>
      </c>
      <c r="G149" s="39">
        <v>251.10119000035002</v>
      </c>
      <c r="H149" s="39">
        <v>5536.902</v>
      </c>
      <c r="I149" s="39">
        <v>9713.6219999999994</v>
      </c>
      <c r="J149" s="39">
        <v>337.39591250000007</v>
      </c>
      <c r="K149" s="39">
        <v>233.12801999999999</v>
      </c>
      <c r="L149" s="39">
        <v>4620.1110200077001</v>
      </c>
      <c r="M149" s="39"/>
      <c r="N149" s="40">
        <v>5132.5525000003499</v>
      </c>
      <c r="O149" s="38">
        <v>222.52104454005598</v>
      </c>
      <c r="P149" s="39">
        <v>518.09062900011202</v>
      </c>
      <c r="Q149" s="39">
        <v>784.70499500013989</v>
      </c>
      <c r="R149" s="40">
        <v>4.2693944619999993</v>
      </c>
      <c r="S149" s="46"/>
      <c r="T149" s="46"/>
      <c r="U149" s="46"/>
    </row>
    <row r="150" spans="1:21" ht="16.5" thickBot="1" x14ac:dyDescent="0.3">
      <c r="A150" s="61"/>
      <c r="B150" s="14"/>
      <c r="C150" s="14"/>
      <c r="D150" s="14"/>
      <c r="E150" s="33"/>
      <c r="F150" s="47"/>
      <c r="G150" s="48"/>
      <c r="H150" s="48"/>
      <c r="I150" s="48"/>
      <c r="J150" s="48"/>
      <c r="K150" s="48"/>
      <c r="L150" s="48"/>
      <c r="M150" s="48"/>
      <c r="N150" s="49"/>
      <c r="O150" s="47"/>
      <c r="P150" s="48"/>
      <c r="Q150" s="48"/>
      <c r="R150" s="49"/>
      <c r="S150" s="46"/>
      <c r="T150" s="46"/>
      <c r="U150" s="46"/>
    </row>
    <row r="151" spans="1:21" ht="15.75" x14ac:dyDescent="0.25">
      <c r="A151" s="61"/>
      <c r="B151" s="14"/>
      <c r="C151" s="14"/>
      <c r="D151" s="14"/>
      <c r="E151" s="33"/>
      <c r="F151" s="37"/>
      <c r="G151" s="37"/>
      <c r="H151" s="37"/>
      <c r="I151" s="37"/>
      <c r="J151" s="37"/>
      <c r="K151" s="37"/>
      <c r="L151" s="37"/>
      <c r="M151" s="37"/>
      <c r="N151" s="37"/>
    </row>
    <row r="152" spans="1:21" ht="16.5" thickBot="1" x14ac:dyDescent="0.3">
      <c r="A152" s="61"/>
      <c r="B152" s="14"/>
      <c r="C152" s="14"/>
      <c r="D152" s="14"/>
      <c r="E152" s="33"/>
      <c r="F152" s="37"/>
      <c r="G152" s="37"/>
      <c r="H152" s="37"/>
      <c r="I152" s="37"/>
      <c r="J152" s="37"/>
      <c r="K152" s="37"/>
      <c r="L152" s="37"/>
      <c r="M152" s="37"/>
      <c r="N152" s="37"/>
    </row>
    <row r="153" spans="1:21" ht="29.25" customHeight="1" x14ac:dyDescent="0.25">
      <c r="A153" s="5">
        <v>4</v>
      </c>
      <c r="B153" s="195" t="s">
        <v>160</v>
      </c>
      <c r="C153" s="196"/>
      <c r="D153" s="197"/>
      <c r="E153" s="44"/>
      <c r="F153" s="198" t="str">
        <f>F$2</f>
        <v>METALES PESADOS</v>
      </c>
      <c r="G153" s="199"/>
      <c r="H153" s="199"/>
      <c r="I153" s="199"/>
      <c r="J153" s="199"/>
      <c r="K153" s="199"/>
      <c r="L153" s="199"/>
      <c r="M153" s="199"/>
      <c r="N153" s="200"/>
      <c r="O153" s="209" t="str">
        <f>O$2</f>
        <v>PARTÍCULAS</v>
      </c>
      <c r="P153" s="199"/>
      <c r="Q153" s="199"/>
      <c r="R153" s="200"/>
    </row>
    <row r="154" spans="1:21" ht="15.75" thickBot="1" x14ac:dyDescent="0.3">
      <c r="A154" s="174"/>
      <c r="B154" s="9"/>
      <c r="C154" s="9"/>
      <c r="D154" s="9"/>
      <c r="E154" s="9"/>
      <c r="F154" s="11" t="str">
        <f t="shared" ref="F154:R154" si="20">F$3</f>
        <v>As (kg)</v>
      </c>
      <c r="G154" s="12" t="str">
        <f t="shared" si="20"/>
        <v>Cd (kg)</v>
      </c>
      <c r="H154" s="12" t="str">
        <f t="shared" si="20"/>
        <v>Cr (kg)</v>
      </c>
      <c r="I154" s="12" t="str">
        <f t="shared" si="20"/>
        <v>Cu (kg)</v>
      </c>
      <c r="J154" s="12" t="str">
        <f t="shared" si="20"/>
        <v>Hg (kg)</v>
      </c>
      <c r="K154" s="12" t="str">
        <f t="shared" si="20"/>
        <v>Ni (kg)</v>
      </c>
      <c r="L154" s="12" t="str">
        <f t="shared" si="20"/>
        <v>Pb (kg)</v>
      </c>
      <c r="M154" s="12" t="str">
        <f t="shared" si="20"/>
        <v>Se (kg)</v>
      </c>
      <c r="N154" s="13" t="str">
        <f t="shared" si="20"/>
        <v>Zn (kg)</v>
      </c>
      <c r="O154" s="98" t="str">
        <f t="shared" si="20"/>
        <v>PM2,5 (t)</v>
      </c>
      <c r="P154" s="99" t="str">
        <f t="shared" si="20"/>
        <v>PM10 (t)</v>
      </c>
      <c r="Q154" s="99" t="str">
        <f t="shared" si="20"/>
        <v>PST (t)</v>
      </c>
      <c r="R154" s="100" t="str">
        <f t="shared" si="20"/>
        <v>BC (t)</v>
      </c>
    </row>
    <row r="155" spans="1:21" ht="15.75" x14ac:dyDescent="0.25">
      <c r="A155" s="61" t="s">
        <v>212</v>
      </c>
      <c r="B155" s="14"/>
      <c r="C155" s="15" t="s">
        <v>213</v>
      </c>
      <c r="D155" s="14"/>
      <c r="E155" s="33"/>
      <c r="F155" s="16">
        <f t="shared" ref="F155:R155" si="21">SUM(F156:F171)</f>
        <v>0</v>
      </c>
      <c r="G155" s="17">
        <f t="shared" si="21"/>
        <v>0</v>
      </c>
      <c r="H155" s="17">
        <f t="shared" si="21"/>
        <v>0</v>
      </c>
      <c r="I155" s="17">
        <f t="shared" si="21"/>
        <v>0</v>
      </c>
      <c r="J155" s="17">
        <f t="shared" si="21"/>
        <v>509.86664200000001</v>
      </c>
      <c r="K155" s="17">
        <f t="shared" si="21"/>
        <v>0</v>
      </c>
      <c r="L155" s="17">
        <f t="shared" si="21"/>
        <v>0</v>
      </c>
      <c r="M155" s="17">
        <f t="shared" si="21"/>
        <v>0</v>
      </c>
      <c r="N155" s="19">
        <f t="shared" si="21"/>
        <v>0</v>
      </c>
      <c r="O155" s="16">
        <f t="shared" si="21"/>
        <v>1237.9738602251475</v>
      </c>
      <c r="P155" s="17">
        <f t="shared" si="21"/>
        <v>1647.0858779668636</v>
      </c>
      <c r="Q155" s="17">
        <f>SUM(Q156:Q171)</f>
        <v>2056.1979016951241</v>
      </c>
      <c r="R155" s="19">
        <f t="shared" si="21"/>
        <v>23.926382929652657</v>
      </c>
      <c r="S155" s="46"/>
      <c r="T155" s="46"/>
      <c r="U155" s="46"/>
    </row>
    <row r="156" spans="1:21" ht="15.75" x14ac:dyDescent="0.25">
      <c r="A156" s="61" t="s">
        <v>214</v>
      </c>
      <c r="B156" s="14"/>
      <c r="C156" s="14"/>
      <c r="D156" s="14" t="s">
        <v>215</v>
      </c>
      <c r="E156" s="33"/>
      <c r="F156" s="38"/>
      <c r="G156" s="39"/>
      <c r="H156" s="39"/>
      <c r="I156" s="39"/>
      <c r="J156" s="39"/>
      <c r="K156" s="39"/>
      <c r="L156" s="39"/>
      <c r="M156" s="39"/>
      <c r="N156" s="40"/>
      <c r="O156" s="38"/>
      <c r="P156" s="39"/>
      <c r="Q156" s="39"/>
      <c r="R156" s="40"/>
      <c r="S156" s="46"/>
      <c r="T156" s="46"/>
      <c r="U156" s="46"/>
    </row>
    <row r="157" spans="1:21" ht="15.75" x14ac:dyDescent="0.25">
      <c r="A157" s="61" t="s">
        <v>216</v>
      </c>
      <c r="B157" s="14"/>
      <c r="C157" s="14"/>
      <c r="D157" s="14" t="s">
        <v>217</v>
      </c>
      <c r="E157" s="33"/>
      <c r="F157" s="38"/>
      <c r="G157" s="39"/>
      <c r="H157" s="39"/>
      <c r="I157" s="39"/>
      <c r="J157" s="39"/>
      <c r="K157" s="39"/>
      <c r="L157" s="39"/>
      <c r="M157" s="39"/>
      <c r="N157" s="40"/>
      <c r="O157" s="38"/>
      <c r="P157" s="39"/>
      <c r="Q157" s="39"/>
      <c r="R157" s="40"/>
      <c r="S157" s="46"/>
      <c r="T157" s="46"/>
      <c r="U157" s="46"/>
    </row>
    <row r="158" spans="1:21" ht="15.75" x14ac:dyDescent="0.25">
      <c r="A158" s="61" t="s">
        <v>218</v>
      </c>
      <c r="B158" s="14"/>
      <c r="C158" s="14"/>
      <c r="D158" s="14" t="s">
        <v>219</v>
      </c>
      <c r="E158" s="33"/>
      <c r="F158" s="38"/>
      <c r="G158" s="39"/>
      <c r="H158" s="39"/>
      <c r="I158" s="39"/>
      <c r="J158" s="39"/>
      <c r="K158" s="39"/>
      <c r="L158" s="39"/>
      <c r="M158" s="39"/>
      <c r="N158" s="40"/>
      <c r="O158" s="38"/>
      <c r="P158" s="39"/>
      <c r="Q158" s="39"/>
      <c r="R158" s="40"/>
      <c r="S158" s="46"/>
      <c r="T158" s="46"/>
      <c r="U158" s="46"/>
    </row>
    <row r="159" spans="1:21" ht="15.75" x14ac:dyDescent="0.25">
      <c r="A159" s="61" t="s">
        <v>220</v>
      </c>
      <c r="B159" s="14"/>
      <c r="C159" s="14"/>
      <c r="D159" s="14" t="s">
        <v>221</v>
      </c>
      <c r="E159" s="33"/>
      <c r="F159" s="38"/>
      <c r="G159" s="39"/>
      <c r="H159" s="39"/>
      <c r="I159" s="39"/>
      <c r="J159" s="39"/>
      <c r="K159" s="39"/>
      <c r="L159" s="39"/>
      <c r="M159" s="39"/>
      <c r="N159" s="40"/>
      <c r="O159" s="38">
        <v>377.927999</v>
      </c>
      <c r="P159" s="39">
        <v>503.903999</v>
      </c>
      <c r="Q159" s="39">
        <v>629.88</v>
      </c>
      <c r="R159" s="40">
        <v>6.8027040000000003</v>
      </c>
      <c r="S159" s="46"/>
      <c r="T159" s="46"/>
      <c r="U159" s="46"/>
    </row>
    <row r="160" spans="1:21" ht="15.75" x14ac:dyDescent="0.25">
      <c r="A160" s="61" t="s">
        <v>222</v>
      </c>
      <c r="B160" s="14"/>
      <c r="C160" s="14"/>
      <c r="D160" s="14" t="s">
        <v>223</v>
      </c>
      <c r="E160" s="33"/>
      <c r="F160" s="38"/>
      <c r="G160" s="39"/>
      <c r="H160" s="39"/>
      <c r="I160" s="39"/>
      <c r="J160" s="39"/>
      <c r="K160" s="39"/>
      <c r="L160" s="39"/>
      <c r="M160" s="39"/>
      <c r="N160" s="40"/>
      <c r="O160" s="38">
        <v>148.786168</v>
      </c>
      <c r="P160" s="39">
        <v>198.38155833333334</v>
      </c>
      <c r="Q160" s="39">
        <v>247.97694766666666</v>
      </c>
      <c r="R160" s="40">
        <v>2.6781520000000008</v>
      </c>
      <c r="S160" s="46"/>
      <c r="T160" s="46"/>
      <c r="U160" s="46"/>
    </row>
    <row r="161" spans="1:21" ht="15.75" x14ac:dyDescent="0.25">
      <c r="A161" s="61" t="s">
        <v>224</v>
      </c>
      <c r="B161" s="14"/>
      <c r="C161" s="14"/>
      <c r="D161" s="14" t="s">
        <v>225</v>
      </c>
      <c r="E161" s="33"/>
      <c r="F161" s="38"/>
      <c r="G161" s="39"/>
      <c r="H161" s="39"/>
      <c r="I161" s="39"/>
      <c r="J161" s="39"/>
      <c r="K161" s="39"/>
      <c r="L161" s="39"/>
      <c r="M161" s="39"/>
      <c r="N161" s="40"/>
      <c r="O161" s="38">
        <v>116.60496942514776</v>
      </c>
      <c r="P161" s="39">
        <v>155.47329256686368</v>
      </c>
      <c r="Q161" s="39">
        <v>194.34161570857958</v>
      </c>
      <c r="R161" s="40">
        <v>2.0988894496526598</v>
      </c>
      <c r="S161" s="46"/>
      <c r="T161" s="46"/>
      <c r="U161" s="46"/>
    </row>
    <row r="162" spans="1:21" ht="15.75" x14ac:dyDescent="0.25">
      <c r="A162" s="61" t="s">
        <v>226</v>
      </c>
      <c r="B162" s="14"/>
      <c r="C162" s="14"/>
      <c r="D162" s="14" t="s">
        <v>227</v>
      </c>
      <c r="E162" s="33"/>
      <c r="F162" s="38"/>
      <c r="G162" s="39"/>
      <c r="H162" s="39"/>
      <c r="I162" s="39"/>
      <c r="J162" s="39"/>
      <c r="K162" s="39"/>
      <c r="L162" s="39"/>
      <c r="M162" s="39"/>
      <c r="N162" s="40"/>
      <c r="O162" s="38">
        <v>434.02560399999999</v>
      </c>
      <c r="P162" s="39">
        <v>578.70080299999995</v>
      </c>
      <c r="Q162" s="39">
        <v>723.37600498654479</v>
      </c>
      <c r="R162" s="40">
        <v>7.8124610000000008</v>
      </c>
      <c r="S162" s="46"/>
      <c r="T162" s="46"/>
      <c r="U162" s="46"/>
    </row>
    <row r="163" spans="1:21" ht="15.75" x14ac:dyDescent="0.25">
      <c r="A163" s="61" t="s">
        <v>228</v>
      </c>
      <c r="B163" s="14"/>
      <c r="C163" s="14"/>
      <c r="D163" s="14" t="s">
        <v>229</v>
      </c>
      <c r="E163" s="33"/>
      <c r="F163" s="38"/>
      <c r="G163" s="39"/>
      <c r="H163" s="39"/>
      <c r="I163" s="39"/>
      <c r="J163" s="39"/>
      <c r="K163" s="39"/>
      <c r="L163" s="39"/>
      <c r="M163" s="39"/>
      <c r="N163" s="40"/>
      <c r="O163" s="38">
        <v>123.58699999999999</v>
      </c>
      <c r="P163" s="39">
        <v>164.78266666666664</v>
      </c>
      <c r="Q163" s="39">
        <v>205.9783333333333</v>
      </c>
      <c r="R163" s="40">
        <v>2.47174</v>
      </c>
      <c r="S163" s="46"/>
      <c r="T163" s="46"/>
      <c r="U163" s="46"/>
    </row>
    <row r="164" spans="1:21" ht="15.75" x14ac:dyDescent="0.25">
      <c r="A164" s="61" t="s">
        <v>230</v>
      </c>
      <c r="B164" s="14"/>
      <c r="C164" s="14"/>
      <c r="D164" s="14" t="s">
        <v>231</v>
      </c>
      <c r="E164" s="33"/>
      <c r="F164" s="38"/>
      <c r="G164" s="39"/>
      <c r="H164" s="39"/>
      <c r="I164" s="39"/>
      <c r="J164" s="39"/>
      <c r="K164" s="39"/>
      <c r="L164" s="39"/>
      <c r="M164" s="39"/>
      <c r="N164" s="40"/>
      <c r="O164" s="38">
        <v>17.020484799999998</v>
      </c>
      <c r="P164" s="39">
        <v>19.148045400000001</v>
      </c>
      <c r="Q164" s="39">
        <v>21.275606</v>
      </c>
      <c r="R164" s="40">
        <v>1.70204848</v>
      </c>
      <c r="S164" s="46"/>
      <c r="T164" s="46"/>
      <c r="U164" s="46"/>
    </row>
    <row r="165" spans="1:21" ht="15.75" x14ac:dyDescent="0.25">
      <c r="A165" s="61" t="s">
        <v>232</v>
      </c>
      <c r="B165" s="14"/>
      <c r="C165" s="14"/>
      <c r="D165" s="14" t="s">
        <v>233</v>
      </c>
      <c r="E165" s="33"/>
      <c r="F165" s="38"/>
      <c r="G165" s="39"/>
      <c r="H165" s="39"/>
      <c r="I165" s="39"/>
      <c r="J165" s="39"/>
      <c r="K165" s="39"/>
      <c r="L165" s="39"/>
      <c r="M165" s="39"/>
      <c r="N165" s="40"/>
      <c r="O165" s="38">
        <v>12.321899999999999</v>
      </c>
      <c r="P165" s="39">
        <v>16.429200000000002</v>
      </c>
      <c r="Q165" s="39">
        <v>20.5365</v>
      </c>
      <c r="R165" s="40">
        <v>0.22179399999999999</v>
      </c>
      <c r="S165" s="46"/>
      <c r="T165" s="46"/>
      <c r="U165" s="46"/>
    </row>
    <row r="166" spans="1:21" ht="15.75" x14ac:dyDescent="0.25">
      <c r="A166" s="61" t="s">
        <v>234</v>
      </c>
      <c r="B166" s="14"/>
      <c r="C166" s="14"/>
      <c r="D166" s="14" t="s">
        <v>235</v>
      </c>
      <c r="E166" s="33"/>
      <c r="F166" s="38"/>
      <c r="G166" s="39"/>
      <c r="H166" s="39"/>
      <c r="I166" s="39"/>
      <c r="J166" s="39"/>
      <c r="K166" s="39"/>
      <c r="L166" s="39"/>
      <c r="M166" s="39"/>
      <c r="N166" s="40"/>
      <c r="O166" s="38"/>
      <c r="P166" s="39"/>
      <c r="Q166" s="39"/>
      <c r="R166" s="40"/>
      <c r="S166" s="46"/>
      <c r="T166" s="46"/>
      <c r="U166" s="46"/>
    </row>
    <row r="167" spans="1:21" ht="15.75" x14ac:dyDescent="0.25">
      <c r="A167" s="61" t="s">
        <v>236</v>
      </c>
      <c r="B167" s="14"/>
      <c r="C167" s="14"/>
      <c r="D167" s="14" t="s">
        <v>237</v>
      </c>
      <c r="E167" s="33"/>
      <c r="F167" s="38"/>
      <c r="G167" s="39"/>
      <c r="H167" s="39"/>
      <c r="I167" s="39"/>
      <c r="J167" s="39"/>
      <c r="K167" s="39"/>
      <c r="L167" s="39"/>
      <c r="M167" s="39"/>
      <c r="N167" s="40"/>
      <c r="O167" s="38">
        <v>1.794475</v>
      </c>
      <c r="P167" s="39">
        <v>2.392633</v>
      </c>
      <c r="Q167" s="39">
        <v>2.990793</v>
      </c>
      <c r="R167" s="40">
        <v>3.2300000000000002E-2</v>
      </c>
      <c r="S167" s="46"/>
      <c r="T167" s="46"/>
      <c r="U167" s="46"/>
    </row>
    <row r="168" spans="1:21" ht="15.75" x14ac:dyDescent="0.25">
      <c r="A168" s="61" t="s">
        <v>238</v>
      </c>
      <c r="B168" s="14"/>
      <c r="C168" s="14"/>
      <c r="D168" s="14" t="s">
        <v>239</v>
      </c>
      <c r="E168" s="33"/>
      <c r="F168" s="38"/>
      <c r="G168" s="39"/>
      <c r="H168" s="39"/>
      <c r="I168" s="39"/>
      <c r="J168" s="39">
        <v>509.86664200000001</v>
      </c>
      <c r="K168" s="39"/>
      <c r="L168" s="39"/>
      <c r="M168" s="39"/>
      <c r="N168" s="40"/>
      <c r="O168" s="38"/>
      <c r="P168" s="39"/>
      <c r="Q168" s="39"/>
      <c r="R168" s="40"/>
      <c r="S168" s="46"/>
      <c r="T168" s="46"/>
      <c r="U168" s="46"/>
    </row>
    <row r="169" spans="1:21" ht="15.75" x14ac:dyDescent="0.25">
      <c r="A169" s="61" t="s">
        <v>240</v>
      </c>
      <c r="B169" s="14"/>
      <c r="C169" s="14"/>
      <c r="D169" s="14" t="s">
        <v>241</v>
      </c>
      <c r="E169" s="33"/>
      <c r="F169" s="38"/>
      <c r="G169" s="39"/>
      <c r="H169" s="39"/>
      <c r="I169" s="39"/>
      <c r="J169" s="39"/>
      <c r="K169" s="39"/>
      <c r="L169" s="39"/>
      <c r="M169" s="39"/>
      <c r="N169" s="40"/>
      <c r="O169" s="38">
        <v>5.9052600000000002</v>
      </c>
      <c r="P169" s="39">
        <v>7.8736800000000002</v>
      </c>
      <c r="Q169" s="39">
        <v>9.8421009999999995</v>
      </c>
      <c r="R169" s="40">
        <v>0.106294</v>
      </c>
      <c r="S169" s="46"/>
      <c r="T169" s="46"/>
      <c r="U169" s="46"/>
    </row>
    <row r="170" spans="1:21" ht="15.75" x14ac:dyDescent="0.25">
      <c r="A170" s="61" t="s">
        <v>242</v>
      </c>
      <c r="B170" s="14"/>
      <c r="C170" s="14"/>
      <c r="D170" s="50" t="s">
        <v>243</v>
      </c>
      <c r="E170" s="33"/>
      <c r="F170" s="38"/>
      <c r="G170" s="39"/>
      <c r="H170" s="39"/>
      <c r="I170" s="39"/>
      <c r="J170" s="39"/>
      <c r="K170" s="39"/>
      <c r="L170" s="39"/>
      <c r="M170" s="39"/>
      <c r="N170" s="40"/>
      <c r="O170" s="38"/>
      <c r="P170" s="39"/>
      <c r="Q170" s="39"/>
      <c r="R170" s="40"/>
      <c r="S170" s="46"/>
      <c r="T170" s="46"/>
      <c r="U170" s="46"/>
    </row>
    <row r="171" spans="1:21" ht="15.75" x14ac:dyDescent="0.25">
      <c r="A171" s="61" t="s">
        <v>244</v>
      </c>
      <c r="B171" s="14"/>
      <c r="C171" s="14"/>
      <c r="D171" s="50" t="s">
        <v>158</v>
      </c>
      <c r="E171" s="33"/>
      <c r="F171" s="38"/>
      <c r="G171" s="39"/>
      <c r="H171" s="39"/>
      <c r="I171" s="39"/>
      <c r="J171" s="39"/>
      <c r="K171" s="39"/>
      <c r="L171" s="39"/>
      <c r="M171" s="39"/>
      <c r="N171" s="40"/>
      <c r="O171" s="38"/>
      <c r="P171" s="39"/>
      <c r="Q171" s="39"/>
      <c r="R171" s="40"/>
      <c r="S171" s="46"/>
      <c r="T171" s="46"/>
      <c r="U171" s="46"/>
    </row>
    <row r="172" spans="1:21" ht="15.75" x14ac:dyDescent="0.25">
      <c r="A172" s="61"/>
      <c r="B172" s="14"/>
      <c r="C172" s="14"/>
      <c r="D172" s="50"/>
      <c r="E172" s="33"/>
      <c r="F172" s="38"/>
      <c r="G172" s="39"/>
      <c r="H172" s="39"/>
      <c r="I172" s="39"/>
      <c r="J172" s="39"/>
      <c r="K172" s="39"/>
      <c r="L172" s="39"/>
      <c r="M172" s="39"/>
      <c r="N172" s="40"/>
      <c r="O172" s="38"/>
      <c r="P172" s="39"/>
      <c r="Q172" s="39"/>
      <c r="R172" s="40"/>
      <c r="S172" s="46"/>
      <c r="T172" s="46"/>
      <c r="U172" s="46"/>
    </row>
    <row r="173" spans="1:21" ht="15.75" x14ac:dyDescent="0.25">
      <c r="A173" s="61" t="s">
        <v>245</v>
      </c>
      <c r="B173" s="14"/>
      <c r="C173" s="15" t="s">
        <v>246</v>
      </c>
      <c r="D173" s="14"/>
      <c r="E173" s="33"/>
      <c r="F173" s="16">
        <f t="shared" ref="F173:R173" si="22">SUM(F174:F199)</f>
        <v>0</v>
      </c>
      <c r="G173" s="17">
        <f t="shared" si="22"/>
        <v>0</v>
      </c>
      <c r="H173" s="17">
        <f t="shared" si="22"/>
        <v>0</v>
      </c>
      <c r="I173" s="17">
        <f t="shared" si="22"/>
        <v>0</v>
      </c>
      <c r="J173" s="17">
        <f t="shared" si="22"/>
        <v>0</v>
      </c>
      <c r="K173" s="17">
        <f t="shared" si="22"/>
        <v>0</v>
      </c>
      <c r="L173" s="17">
        <f t="shared" si="22"/>
        <v>0</v>
      </c>
      <c r="M173" s="17">
        <f t="shared" si="22"/>
        <v>0</v>
      </c>
      <c r="N173" s="19">
        <f t="shared" si="22"/>
        <v>0</v>
      </c>
      <c r="O173" s="16">
        <f t="shared" si="22"/>
        <v>763.54416299999991</v>
      </c>
      <c r="P173" s="17">
        <f t="shared" si="22"/>
        <v>1062.857575</v>
      </c>
      <c r="Q173" s="17">
        <f>SUM(Q174:Q199)</f>
        <v>1394.8100380000001</v>
      </c>
      <c r="R173" s="19">
        <f t="shared" si="22"/>
        <v>13.743795</v>
      </c>
      <c r="S173" s="46"/>
      <c r="T173" s="46"/>
      <c r="U173" s="46"/>
    </row>
    <row r="174" spans="1:21" ht="15.75" x14ac:dyDescent="0.25">
      <c r="A174" s="61" t="s">
        <v>247</v>
      </c>
      <c r="B174" s="14"/>
      <c r="C174" s="14"/>
      <c r="D174" s="14" t="s">
        <v>248</v>
      </c>
      <c r="E174" s="33"/>
      <c r="F174" s="38"/>
      <c r="G174" s="39"/>
      <c r="H174" s="39"/>
      <c r="I174" s="39"/>
      <c r="J174" s="39"/>
      <c r="K174" s="39"/>
      <c r="L174" s="39"/>
      <c r="M174" s="39"/>
      <c r="N174" s="40"/>
      <c r="O174" s="38"/>
      <c r="P174" s="39"/>
      <c r="Q174" s="39"/>
      <c r="R174" s="40"/>
      <c r="S174" s="46"/>
      <c r="T174" s="46"/>
      <c r="U174" s="46"/>
    </row>
    <row r="175" spans="1:21" ht="15.75" x14ac:dyDescent="0.25">
      <c r="A175" s="61" t="s">
        <v>249</v>
      </c>
      <c r="B175" s="14"/>
      <c r="C175" s="14"/>
      <c r="D175" s="14" t="s">
        <v>250</v>
      </c>
      <c r="E175" s="33"/>
      <c r="F175" s="38"/>
      <c r="G175" s="39"/>
      <c r="H175" s="39"/>
      <c r="I175" s="39"/>
      <c r="J175" s="39"/>
      <c r="K175" s="39"/>
      <c r="L175" s="39"/>
      <c r="M175" s="39"/>
      <c r="N175" s="40"/>
      <c r="O175" s="38"/>
      <c r="P175" s="39"/>
      <c r="Q175" s="39"/>
      <c r="R175" s="40"/>
      <c r="S175" s="46"/>
      <c r="T175" s="46"/>
      <c r="U175" s="46"/>
    </row>
    <row r="176" spans="1:21" ht="15.75" x14ac:dyDescent="0.25">
      <c r="A176" s="61" t="s">
        <v>251</v>
      </c>
      <c r="B176" s="14"/>
      <c r="C176" s="14"/>
      <c r="D176" s="14" t="s">
        <v>252</v>
      </c>
      <c r="E176" s="33"/>
      <c r="F176" s="38"/>
      <c r="G176" s="39"/>
      <c r="H176" s="39"/>
      <c r="I176" s="39"/>
      <c r="J176" s="39"/>
      <c r="K176" s="39"/>
      <c r="L176" s="39"/>
      <c r="M176" s="39"/>
      <c r="N176" s="40"/>
      <c r="O176" s="38"/>
      <c r="P176" s="39"/>
      <c r="Q176" s="39"/>
      <c r="R176" s="40"/>
      <c r="S176" s="46"/>
      <c r="T176" s="46"/>
      <c r="U176" s="46"/>
    </row>
    <row r="177" spans="1:21" ht="15.75" x14ac:dyDescent="0.25">
      <c r="A177" s="61" t="s">
        <v>253</v>
      </c>
      <c r="B177" s="14"/>
      <c r="C177" s="14"/>
      <c r="D177" s="14" t="s">
        <v>254</v>
      </c>
      <c r="E177" s="33"/>
      <c r="F177" s="38"/>
      <c r="G177" s="39"/>
      <c r="H177" s="39"/>
      <c r="I177" s="39"/>
      <c r="J177" s="39"/>
      <c r="K177" s="39"/>
      <c r="L177" s="39"/>
      <c r="M177" s="39"/>
      <c r="N177" s="40"/>
      <c r="O177" s="38"/>
      <c r="P177" s="39"/>
      <c r="Q177" s="39"/>
      <c r="R177" s="40"/>
      <c r="S177" s="46"/>
      <c r="T177" s="46"/>
      <c r="U177" s="46"/>
    </row>
    <row r="178" spans="1:21" ht="15.75" x14ac:dyDescent="0.25">
      <c r="A178" s="61" t="s">
        <v>255</v>
      </c>
      <c r="B178" s="14"/>
      <c r="C178" s="14"/>
      <c r="D178" s="14" t="s">
        <v>256</v>
      </c>
      <c r="E178" s="33"/>
      <c r="F178" s="38"/>
      <c r="G178" s="39"/>
      <c r="H178" s="39"/>
      <c r="I178" s="39"/>
      <c r="J178" s="39"/>
      <c r="K178" s="39"/>
      <c r="L178" s="39"/>
      <c r="M178" s="39"/>
      <c r="N178" s="40"/>
      <c r="O178" s="38"/>
      <c r="P178" s="39"/>
      <c r="Q178" s="39"/>
      <c r="R178" s="40"/>
      <c r="S178" s="46"/>
      <c r="T178" s="46"/>
      <c r="U178" s="46"/>
    </row>
    <row r="179" spans="1:21" ht="15.75" x14ac:dyDescent="0.25">
      <c r="A179" s="61" t="s">
        <v>257</v>
      </c>
      <c r="B179" s="14"/>
      <c r="C179" s="14"/>
      <c r="D179" s="14" t="s">
        <v>258</v>
      </c>
      <c r="E179" s="33"/>
      <c r="F179" s="38"/>
      <c r="G179" s="39"/>
      <c r="H179" s="39"/>
      <c r="I179" s="39"/>
      <c r="J179" s="39"/>
      <c r="K179" s="39"/>
      <c r="L179" s="39"/>
      <c r="M179" s="39"/>
      <c r="N179" s="40"/>
      <c r="O179" s="38">
        <v>7.5575840000000003</v>
      </c>
      <c r="P179" s="39">
        <v>10.076778000000001</v>
      </c>
      <c r="Q179" s="39">
        <v>12.595972</v>
      </c>
      <c r="R179" s="40">
        <v>0.13603600000000002</v>
      </c>
      <c r="S179" s="46"/>
      <c r="T179" s="46"/>
      <c r="U179" s="46"/>
    </row>
    <row r="180" spans="1:21" ht="15.75" x14ac:dyDescent="0.25">
      <c r="A180" s="61" t="s">
        <v>259</v>
      </c>
      <c r="B180" s="14"/>
      <c r="C180" s="14"/>
      <c r="D180" s="14" t="s">
        <v>260</v>
      </c>
      <c r="E180" s="33"/>
      <c r="F180" s="38"/>
      <c r="G180" s="39"/>
      <c r="H180" s="39"/>
      <c r="I180" s="39"/>
      <c r="J180" s="39"/>
      <c r="K180" s="39"/>
      <c r="L180" s="39"/>
      <c r="M180" s="39"/>
      <c r="N180" s="40"/>
      <c r="O180" s="38">
        <v>9.8328500000000005</v>
      </c>
      <c r="P180" s="39">
        <v>13.110465999999999</v>
      </c>
      <c r="Q180" s="39">
        <v>16.388083999999999</v>
      </c>
      <c r="R180" s="40">
        <v>0.17699100000000001</v>
      </c>
      <c r="S180" s="46"/>
      <c r="T180" s="46"/>
      <c r="U180" s="46"/>
    </row>
    <row r="181" spans="1:21" ht="15.75" x14ac:dyDescent="0.25">
      <c r="A181" s="61" t="s">
        <v>261</v>
      </c>
      <c r="B181" s="14"/>
      <c r="C181" s="14"/>
      <c r="D181" s="14" t="s">
        <v>262</v>
      </c>
      <c r="E181" s="33"/>
      <c r="F181" s="38"/>
      <c r="G181" s="39"/>
      <c r="H181" s="39"/>
      <c r="I181" s="39"/>
      <c r="J181" s="39"/>
      <c r="K181" s="39"/>
      <c r="L181" s="39"/>
      <c r="M181" s="39"/>
      <c r="N181" s="40"/>
      <c r="O181" s="38">
        <v>2.3999300000000003</v>
      </c>
      <c r="P181" s="39">
        <v>47.998600000000003</v>
      </c>
      <c r="Q181" s="39">
        <v>126.23631800000001</v>
      </c>
      <c r="R181" s="40">
        <v>4.3200000000000002E-2</v>
      </c>
      <c r="S181" s="46"/>
      <c r="T181" s="46"/>
      <c r="U181" s="46"/>
    </row>
    <row r="182" spans="1:21" ht="15.75" x14ac:dyDescent="0.25">
      <c r="A182" s="61" t="s">
        <v>263</v>
      </c>
      <c r="B182" s="14"/>
      <c r="C182" s="14"/>
      <c r="D182" s="14" t="s">
        <v>264</v>
      </c>
      <c r="E182" s="33"/>
      <c r="F182" s="38"/>
      <c r="G182" s="39"/>
      <c r="H182" s="39"/>
      <c r="I182" s="39"/>
      <c r="J182" s="39"/>
      <c r="K182" s="39"/>
      <c r="L182" s="39"/>
      <c r="M182" s="39"/>
      <c r="N182" s="40"/>
      <c r="O182" s="38">
        <v>743.01570000000004</v>
      </c>
      <c r="P182" s="39">
        <v>990.68759999999997</v>
      </c>
      <c r="Q182" s="39">
        <v>1238.3595</v>
      </c>
      <c r="R182" s="40">
        <v>13.374281999999999</v>
      </c>
      <c r="S182" s="46"/>
      <c r="T182" s="46"/>
      <c r="U182" s="46"/>
    </row>
    <row r="183" spans="1:21" ht="15.75" x14ac:dyDescent="0.25">
      <c r="A183" s="61" t="s">
        <v>265</v>
      </c>
      <c r="B183" s="14"/>
      <c r="C183" s="14"/>
      <c r="D183" s="14" t="s">
        <v>266</v>
      </c>
      <c r="E183" s="33"/>
      <c r="F183" s="38"/>
      <c r="G183" s="39"/>
      <c r="H183" s="39"/>
      <c r="I183" s="39"/>
      <c r="J183" s="39"/>
      <c r="K183" s="39"/>
      <c r="L183" s="39"/>
      <c r="M183" s="39"/>
      <c r="N183" s="40"/>
      <c r="O183" s="38"/>
      <c r="P183" s="39"/>
      <c r="Q183" s="39"/>
      <c r="R183" s="40"/>
      <c r="S183" s="46"/>
      <c r="T183" s="46"/>
      <c r="U183" s="46"/>
    </row>
    <row r="184" spans="1:21" ht="15.75" x14ac:dyDescent="0.25">
      <c r="A184" s="61" t="s">
        <v>267</v>
      </c>
      <c r="B184" s="14"/>
      <c r="C184" s="14"/>
      <c r="D184" s="14" t="s">
        <v>268</v>
      </c>
      <c r="E184" s="33"/>
      <c r="F184" s="38"/>
      <c r="G184" s="39"/>
      <c r="H184" s="39"/>
      <c r="I184" s="39"/>
      <c r="J184" s="39"/>
      <c r="K184" s="39"/>
      <c r="L184" s="39"/>
      <c r="M184" s="39"/>
      <c r="N184" s="40"/>
      <c r="O184" s="38">
        <v>0.68036199999999991</v>
      </c>
      <c r="P184" s="39">
        <v>0.90714900000000009</v>
      </c>
      <c r="Q184" s="39">
        <v>1.1339360000000001</v>
      </c>
      <c r="R184" s="40">
        <v>1.2247000000000001E-2</v>
      </c>
      <c r="S184" s="46"/>
      <c r="T184" s="46"/>
      <c r="U184" s="46"/>
    </row>
    <row r="185" spans="1:21" ht="15.75" x14ac:dyDescent="0.25">
      <c r="A185" s="61" t="s">
        <v>269</v>
      </c>
      <c r="B185" s="14"/>
      <c r="C185" s="14"/>
      <c r="D185" s="14" t="s">
        <v>270</v>
      </c>
      <c r="E185" s="33"/>
      <c r="F185" s="38"/>
      <c r="G185" s="39"/>
      <c r="H185" s="39"/>
      <c r="I185" s="39"/>
      <c r="J185" s="39"/>
      <c r="K185" s="39"/>
      <c r="L185" s="39"/>
      <c r="M185" s="39"/>
      <c r="N185" s="40"/>
      <c r="O185" s="38"/>
      <c r="P185" s="39"/>
      <c r="Q185" s="39"/>
      <c r="R185" s="40"/>
      <c r="S185" s="46"/>
      <c r="T185" s="46"/>
      <c r="U185" s="46"/>
    </row>
    <row r="186" spans="1:21" ht="15.75" x14ac:dyDescent="0.25">
      <c r="A186" s="61" t="s">
        <v>271</v>
      </c>
      <c r="B186" s="14"/>
      <c r="C186" s="14"/>
      <c r="D186" s="14" t="s">
        <v>272</v>
      </c>
      <c r="E186" s="33"/>
      <c r="F186" s="38"/>
      <c r="G186" s="39"/>
      <c r="H186" s="39"/>
      <c r="I186" s="39"/>
      <c r="J186" s="39"/>
      <c r="K186" s="39"/>
      <c r="L186" s="39"/>
      <c r="M186" s="39"/>
      <c r="N186" s="40"/>
      <c r="O186" s="38"/>
      <c r="P186" s="39"/>
      <c r="Q186" s="39"/>
      <c r="R186" s="40"/>
      <c r="S186" s="46"/>
      <c r="T186" s="46"/>
      <c r="U186" s="46"/>
    </row>
    <row r="187" spans="1:21" ht="15.75" x14ac:dyDescent="0.25">
      <c r="A187" s="61" t="s">
        <v>273</v>
      </c>
      <c r="B187" s="14"/>
      <c r="C187" s="14"/>
      <c r="D187" s="14" t="s">
        <v>274</v>
      </c>
      <c r="E187" s="33"/>
      <c r="F187" s="38"/>
      <c r="G187" s="39"/>
      <c r="H187" s="39"/>
      <c r="I187" s="39"/>
      <c r="J187" s="39"/>
      <c r="K187" s="39"/>
      <c r="L187" s="39"/>
      <c r="M187" s="39"/>
      <c r="N187" s="40"/>
      <c r="O187" s="38"/>
      <c r="P187" s="39"/>
      <c r="Q187" s="39"/>
      <c r="R187" s="40"/>
      <c r="S187" s="46"/>
      <c r="T187" s="46"/>
      <c r="U187" s="46"/>
    </row>
    <row r="188" spans="1:21" ht="15.75" x14ac:dyDescent="0.25">
      <c r="A188" s="61" t="s">
        <v>275</v>
      </c>
      <c r="B188" s="14"/>
      <c r="C188" s="14"/>
      <c r="D188" s="14" t="s">
        <v>276</v>
      </c>
      <c r="E188" s="33"/>
      <c r="F188" s="38"/>
      <c r="G188" s="39"/>
      <c r="H188" s="39"/>
      <c r="I188" s="39"/>
      <c r="J188" s="39"/>
      <c r="K188" s="39"/>
      <c r="L188" s="39"/>
      <c r="M188" s="39"/>
      <c r="N188" s="40"/>
      <c r="O188" s="38"/>
      <c r="P188" s="39"/>
      <c r="Q188" s="39"/>
      <c r="R188" s="40"/>
      <c r="S188" s="46"/>
      <c r="T188" s="46"/>
      <c r="U188" s="46"/>
    </row>
    <row r="189" spans="1:21" ht="15.75" x14ac:dyDescent="0.25">
      <c r="A189" s="61" t="s">
        <v>277</v>
      </c>
      <c r="B189" s="14"/>
      <c r="C189" s="14"/>
      <c r="D189" s="14" t="s">
        <v>278</v>
      </c>
      <c r="E189" s="33"/>
      <c r="F189" s="38"/>
      <c r="G189" s="39"/>
      <c r="H189" s="39"/>
      <c r="I189" s="39"/>
      <c r="J189" s="39"/>
      <c r="K189" s="39"/>
      <c r="L189" s="39"/>
      <c r="M189" s="39"/>
      <c r="N189" s="40"/>
      <c r="O189" s="38"/>
      <c r="P189" s="39"/>
      <c r="Q189" s="39"/>
      <c r="R189" s="40"/>
      <c r="S189" s="46"/>
      <c r="T189" s="46"/>
      <c r="U189" s="46"/>
    </row>
    <row r="190" spans="1:21" ht="15.75" x14ac:dyDescent="0.25">
      <c r="A190" s="61" t="s">
        <v>279</v>
      </c>
      <c r="B190" s="14"/>
      <c r="C190" s="14"/>
      <c r="D190" s="14" t="s">
        <v>280</v>
      </c>
      <c r="E190" s="33"/>
      <c r="F190" s="38"/>
      <c r="G190" s="39"/>
      <c r="H190" s="39"/>
      <c r="I190" s="39"/>
      <c r="J190" s="39"/>
      <c r="K190" s="39"/>
      <c r="L190" s="39"/>
      <c r="M190" s="39"/>
      <c r="N190" s="40"/>
      <c r="O190" s="38">
        <v>5.7736999999999997E-2</v>
      </c>
      <c r="P190" s="39">
        <v>7.6981999999999995E-2</v>
      </c>
      <c r="Q190" s="39">
        <v>9.6228000000000008E-2</v>
      </c>
      <c r="R190" s="40">
        <v>1.039E-3</v>
      </c>
      <c r="S190" s="46"/>
      <c r="T190" s="46"/>
      <c r="U190" s="46"/>
    </row>
    <row r="191" spans="1:21" ht="15.75" x14ac:dyDescent="0.25">
      <c r="A191" s="61" t="s">
        <v>281</v>
      </c>
      <c r="B191" s="14"/>
      <c r="C191" s="14"/>
      <c r="D191" s="14" t="s">
        <v>282</v>
      </c>
      <c r="E191" s="33"/>
      <c r="F191" s="38"/>
      <c r="G191" s="39"/>
      <c r="H191" s="39"/>
      <c r="I191" s="39"/>
      <c r="J191" s="39"/>
      <c r="K191" s="39"/>
      <c r="L191" s="39"/>
      <c r="M191" s="39"/>
      <c r="N191" s="40"/>
      <c r="O191" s="38"/>
      <c r="P191" s="39"/>
      <c r="Q191" s="39"/>
      <c r="R191" s="40"/>
      <c r="S191" s="46"/>
      <c r="T191" s="46"/>
      <c r="U191" s="46"/>
    </row>
    <row r="192" spans="1:21" ht="15.75" x14ac:dyDescent="0.25">
      <c r="A192" s="61" t="s">
        <v>283</v>
      </c>
      <c r="B192" s="14"/>
      <c r="C192" s="14"/>
      <c r="D192" s="14" t="s">
        <v>284</v>
      </c>
      <c r="E192" s="33"/>
      <c r="F192" s="38"/>
      <c r="G192" s="39"/>
      <c r="H192" s="39"/>
      <c r="I192" s="39"/>
      <c r="J192" s="39"/>
      <c r="K192" s="39"/>
      <c r="L192" s="39"/>
      <c r="M192" s="39"/>
      <c r="N192" s="40"/>
      <c r="O192" s="38"/>
      <c r="P192" s="39"/>
      <c r="Q192" s="39"/>
      <c r="R192" s="40"/>
      <c r="S192" s="46"/>
      <c r="T192" s="46"/>
      <c r="U192" s="46"/>
    </row>
    <row r="193" spans="1:21" ht="15.75" x14ac:dyDescent="0.25">
      <c r="A193" s="61" t="s">
        <v>285</v>
      </c>
      <c r="B193" s="14"/>
      <c r="C193" s="14"/>
      <c r="D193" s="14" t="s">
        <v>286</v>
      </c>
      <c r="E193" s="33"/>
      <c r="F193" s="38"/>
      <c r="G193" s="39"/>
      <c r="H193" s="39"/>
      <c r="I193" s="39"/>
      <c r="J193" s="39"/>
      <c r="K193" s="39"/>
      <c r="L193" s="39"/>
      <c r="M193" s="39"/>
      <c r="N193" s="40"/>
      <c r="O193" s="38"/>
      <c r="P193" s="39"/>
      <c r="Q193" s="39"/>
      <c r="R193" s="40"/>
      <c r="S193" s="46"/>
      <c r="T193" s="46"/>
      <c r="U193" s="46"/>
    </row>
    <row r="194" spans="1:21" ht="15.75" x14ac:dyDescent="0.25">
      <c r="A194" s="61" t="s">
        <v>287</v>
      </c>
      <c r="B194" s="14"/>
      <c r="C194" s="14"/>
      <c r="D194" s="14" t="s">
        <v>288</v>
      </c>
      <c r="E194" s="33"/>
      <c r="F194" s="38"/>
      <c r="G194" s="39"/>
      <c r="H194" s="39"/>
      <c r="I194" s="39"/>
      <c r="J194" s="39"/>
      <c r="K194" s="39"/>
      <c r="L194" s="39"/>
      <c r="M194" s="39"/>
      <c r="N194" s="40"/>
      <c r="O194" s="38"/>
      <c r="P194" s="39"/>
      <c r="Q194" s="39"/>
      <c r="R194" s="40"/>
      <c r="S194" s="46"/>
      <c r="T194" s="46"/>
      <c r="U194" s="46"/>
    </row>
    <row r="195" spans="1:21" ht="15.75" x14ac:dyDescent="0.25">
      <c r="A195" s="61" t="s">
        <v>289</v>
      </c>
      <c r="B195" s="14"/>
      <c r="C195" s="14"/>
      <c r="D195" s="14" t="s">
        <v>243</v>
      </c>
      <c r="E195" s="33"/>
      <c r="F195" s="38"/>
      <c r="G195" s="39"/>
      <c r="H195" s="39"/>
      <c r="I195" s="39"/>
      <c r="J195" s="39"/>
      <c r="K195" s="39"/>
      <c r="L195" s="39"/>
      <c r="M195" s="39"/>
      <c r="N195" s="40"/>
      <c r="O195" s="38"/>
      <c r="P195" s="39"/>
      <c r="Q195" s="39"/>
      <c r="R195" s="40"/>
      <c r="S195" s="46"/>
      <c r="T195" s="46"/>
      <c r="U195" s="46"/>
    </row>
    <row r="196" spans="1:21" ht="15.75" x14ac:dyDescent="0.25">
      <c r="A196" s="61" t="s">
        <v>290</v>
      </c>
      <c r="B196" s="14"/>
      <c r="C196" s="14"/>
      <c r="D196" s="14" t="s">
        <v>291</v>
      </c>
      <c r="E196" s="33"/>
      <c r="F196" s="38"/>
      <c r="G196" s="39"/>
      <c r="H196" s="39"/>
      <c r="I196" s="39"/>
      <c r="J196" s="39"/>
      <c r="K196" s="39"/>
      <c r="L196" s="39"/>
      <c r="M196" s="39"/>
      <c r="N196" s="40"/>
      <c r="O196" s="38"/>
      <c r="P196" s="39"/>
      <c r="Q196" s="39"/>
      <c r="R196" s="40"/>
      <c r="S196" s="46"/>
      <c r="T196" s="46"/>
      <c r="U196" s="46"/>
    </row>
    <row r="197" spans="1:21" ht="15.75" x14ac:dyDescent="0.25">
      <c r="A197" s="61" t="s">
        <v>292</v>
      </c>
      <c r="B197" s="14"/>
      <c r="C197" s="14"/>
      <c r="D197" s="14" t="s">
        <v>293</v>
      </c>
      <c r="E197" s="33"/>
      <c r="F197" s="38"/>
      <c r="G197" s="39"/>
      <c r="H197" s="39"/>
      <c r="I197" s="39"/>
      <c r="J197" s="39"/>
      <c r="K197" s="39"/>
      <c r="L197" s="39"/>
      <c r="M197" s="39"/>
      <c r="N197" s="40"/>
      <c r="O197" s="38"/>
      <c r="P197" s="39"/>
      <c r="Q197" s="39"/>
      <c r="R197" s="40"/>
      <c r="S197" s="46"/>
      <c r="T197" s="46"/>
      <c r="U197" s="46"/>
    </row>
    <row r="198" spans="1:21" ht="15.75" x14ac:dyDescent="0.25">
      <c r="A198" s="61" t="s">
        <v>294</v>
      </c>
      <c r="B198" s="14"/>
      <c r="C198" s="14"/>
      <c r="D198" s="14" t="s">
        <v>295</v>
      </c>
      <c r="E198" s="33"/>
      <c r="F198" s="38"/>
      <c r="G198" s="39"/>
      <c r="H198" s="39"/>
      <c r="I198" s="39"/>
      <c r="J198" s="39"/>
      <c r="K198" s="39"/>
      <c r="L198" s="39"/>
      <c r="M198" s="39"/>
      <c r="N198" s="40"/>
      <c r="O198" s="38"/>
      <c r="P198" s="39"/>
      <c r="Q198" s="39"/>
      <c r="R198" s="40"/>
      <c r="S198" s="46"/>
      <c r="T198" s="46"/>
      <c r="U198" s="46"/>
    </row>
    <row r="199" spans="1:21" ht="16.5" thickBot="1" x14ac:dyDescent="0.3">
      <c r="A199" s="61" t="s">
        <v>296</v>
      </c>
      <c r="B199" s="14"/>
      <c r="C199" s="14"/>
      <c r="D199" s="14" t="s">
        <v>297</v>
      </c>
      <c r="E199" s="33"/>
      <c r="F199" s="38"/>
      <c r="G199" s="39"/>
      <c r="H199" s="39"/>
      <c r="I199" s="39"/>
      <c r="J199" s="39"/>
      <c r="K199" s="39"/>
      <c r="L199" s="39"/>
      <c r="M199" s="39"/>
      <c r="N199" s="40"/>
      <c r="O199" s="104"/>
      <c r="P199" s="105"/>
      <c r="Q199" s="105"/>
      <c r="R199" s="106"/>
      <c r="S199" s="46"/>
      <c r="T199" s="46"/>
      <c r="U199" s="46"/>
    </row>
    <row r="200" spans="1:21" ht="15.75" x14ac:dyDescent="0.25">
      <c r="A200" s="61"/>
      <c r="B200" s="14"/>
      <c r="C200" s="14"/>
      <c r="D200" s="14"/>
      <c r="E200" s="33"/>
      <c r="F200" s="51"/>
      <c r="G200" s="51"/>
      <c r="H200" s="51"/>
      <c r="I200" s="51"/>
      <c r="J200" s="51"/>
      <c r="K200" s="51"/>
      <c r="L200" s="51"/>
      <c r="M200" s="51"/>
      <c r="N200" s="51"/>
      <c r="S200" s="46"/>
      <c r="T200" s="46"/>
      <c r="U200" s="46"/>
    </row>
    <row r="201" spans="1:21" ht="16.5" thickBot="1" x14ac:dyDescent="0.3">
      <c r="A201" s="61"/>
      <c r="B201" s="14"/>
      <c r="C201" s="14"/>
      <c r="D201" s="14"/>
      <c r="E201" s="33"/>
      <c r="F201" s="52"/>
      <c r="G201" s="52"/>
      <c r="H201" s="52"/>
      <c r="I201" s="52"/>
      <c r="J201" s="52"/>
      <c r="K201" s="52"/>
      <c r="L201" s="52"/>
      <c r="M201" s="52"/>
      <c r="N201" s="52"/>
      <c r="S201" s="46"/>
      <c r="T201" s="46"/>
      <c r="U201" s="46"/>
    </row>
    <row r="202" spans="1:21" ht="29.25" customHeight="1" x14ac:dyDescent="0.25">
      <c r="A202" s="5">
        <v>4</v>
      </c>
      <c r="B202" s="195" t="s">
        <v>160</v>
      </c>
      <c r="C202" s="196"/>
      <c r="D202" s="197"/>
      <c r="E202" s="44"/>
      <c r="F202" s="198" t="str">
        <f>F$2</f>
        <v>METALES PESADOS</v>
      </c>
      <c r="G202" s="199"/>
      <c r="H202" s="199"/>
      <c r="I202" s="199"/>
      <c r="J202" s="199"/>
      <c r="K202" s="199"/>
      <c r="L202" s="199"/>
      <c r="M202" s="199"/>
      <c r="N202" s="200"/>
      <c r="O202" s="209" t="str">
        <f>O$2</f>
        <v>PARTÍCULAS</v>
      </c>
      <c r="P202" s="199"/>
      <c r="Q202" s="199"/>
      <c r="R202" s="200"/>
    </row>
    <row r="203" spans="1:21" ht="15.75" thickBot="1" x14ac:dyDescent="0.3">
      <c r="A203" s="174"/>
      <c r="B203" s="9"/>
      <c r="C203" s="9"/>
      <c r="D203" s="9"/>
      <c r="E203" s="9"/>
      <c r="F203" s="11" t="str">
        <f t="shared" ref="F203:R203" si="23">F$3</f>
        <v>As (kg)</v>
      </c>
      <c r="G203" s="12" t="str">
        <f t="shared" si="23"/>
        <v>Cd (kg)</v>
      </c>
      <c r="H203" s="12" t="str">
        <f t="shared" si="23"/>
        <v>Cr (kg)</v>
      </c>
      <c r="I203" s="12" t="str">
        <f t="shared" si="23"/>
        <v>Cu (kg)</v>
      </c>
      <c r="J203" s="12" t="str">
        <f t="shared" si="23"/>
        <v>Hg (kg)</v>
      </c>
      <c r="K203" s="12" t="str">
        <f t="shared" si="23"/>
        <v>Ni (kg)</v>
      </c>
      <c r="L203" s="12" t="str">
        <f t="shared" si="23"/>
        <v>Pb (kg)</v>
      </c>
      <c r="M203" s="12" t="str">
        <f t="shared" si="23"/>
        <v>Se (kg)</v>
      </c>
      <c r="N203" s="13" t="str">
        <f t="shared" si="23"/>
        <v>Zn (kg)</v>
      </c>
      <c r="O203" s="98" t="str">
        <f t="shared" si="23"/>
        <v>PM2,5 (t)</v>
      </c>
      <c r="P203" s="99" t="str">
        <f t="shared" si="23"/>
        <v>PM10 (t)</v>
      </c>
      <c r="Q203" s="99" t="str">
        <f t="shared" si="23"/>
        <v>PST (t)</v>
      </c>
      <c r="R203" s="100" t="str">
        <f t="shared" si="23"/>
        <v>BC (t)</v>
      </c>
    </row>
    <row r="204" spans="1:21" ht="31.5" customHeight="1" x14ac:dyDescent="0.25">
      <c r="A204" s="61" t="s">
        <v>298</v>
      </c>
      <c r="B204" s="14"/>
      <c r="C204" s="204" t="s">
        <v>299</v>
      </c>
      <c r="D204" s="205"/>
      <c r="E204" s="33"/>
      <c r="F204" s="16">
        <f>SUM(F205:F226)</f>
        <v>877.49588899999992</v>
      </c>
      <c r="G204" s="17">
        <f t="shared" ref="G204:R204" si="24">SUM(G205:G226)</f>
        <v>397.07323018999995</v>
      </c>
      <c r="H204" s="17">
        <f t="shared" si="24"/>
        <v>1095.8161133300002</v>
      </c>
      <c r="I204" s="17">
        <f t="shared" si="24"/>
        <v>19.072130189999999</v>
      </c>
      <c r="J204" s="17">
        <f t="shared" si="24"/>
        <v>3.1458900000000001</v>
      </c>
      <c r="K204" s="17">
        <f t="shared" si="24"/>
        <v>1435.9537572400002</v>
      </c>
      <c r="L204" s="17">
        <f t="shared" si="24"/>
        <v>8944.7281948</v>
      </c>
      <c r="M204" s="17">
        <f t="shared" si="24"/>
        <v>4227.4598453400004</v>
      </c>
      <c r="N204" s="19">
        <f t="shared" si="24"/>
        <v>452.63872000000003</v>
      </c>
      <c r="O204" s="16">
        <f t="shared" si="24"/>
        <v>6200.3092147465813</v>
      </c>
      <c r="P204" s="17">
        <f t="shared" si="24"/>
        <v>51309.124529310553</v>
      </c>
      <c r="Q204" s="17">
        <f t="shared" si="24"/>
        <v>136867.69300962109</v>
      </c>
      <c r="R204" s="19">
        <f t="shared" si="24"/>
        <v>18.570788787274275</v>
      </c>
      <c r="S204" s="46"/>
      <c r="T204" s="46"/>
      <c r="U204" s="46"/>
    </row>
    <row r="205" spans="1:21" ht="15.75" x14ac:dyDescent="0.25">
      <c r="A205" s="61" t="s">
        <v>300</v>
      </c>
      <c r="B205" s="14"/>
      <c r="C205" s="14"/>
      <c r="D205" s="14" t="s">
        <v>301</v>
      </c>
      <c r="E205" s="33"/>
      <c r="F205" s="38"/>
      <c r="G205" s="39"/>
      <c r="H205" s="39"/>
      <c r="I205" s="39"/>
      <c r="J205" s="39"/>
      <c r="K205" s="39"/>
      <c r="L205" s="39"/>
      <c r="M205" s="39"/>
      <c r="N205" s="40"/>
      <c r="O205" s="38"/>
      <c r="P205" s="39"/>
      <c r="Q205" s="39"/>
      <c r="R205" s="40"/>
      <c r="S205" s="46"/>
      <c r="T205" s="46"/>
      <c r="U205" s="46"/>
    </row>
    <row r="206" spans="1:21" ht="15.75" x14ac:dyDescent="0.25">
      <c r="A206" s="61" t="s">
        <v>302</v>
      </c>
      <c r="B206" s="14"/>
      <c r="C206" s="14"/>
      <c r="D206" s="14" t="s">
        <v>303</v>
      </c>
      <c r="E206" s="33"/>
      <c r="F206" s="38"/>
      <c r="G206" s="39"/>
      <c r="H206" s="39"/>
      <c r="I206" s="39"/>
      <c r="J206" s="39"/>
      <c r="K206" s="39"/>
      <c r="L206" s="39"/>
      <c r="M206" s="39"/>
      <c r="N206" s="40"/>
      <c r="O206" s="38">
        <v>405.79404000000005</v>
      </c>
      <c r="P206" s="39">
        <v>541.29872</v>
      </c>
      <c r="Q206" s="39">
        <v>676.32340000000011</v>
      </c>
      <c r="R206" s="40">
        <v>10.550645039999999</v>
      </c>
      <c r="S206" s="46"/>
      <c r="T206" s="46"/>
      <c r="U206" s="46"/>
    </row>
    <row r="207" spans="1:21" ht="15.75" x14ac:dyDescent="0.25">
      <c r="A207" s="61" t="s">
        <v>304</v>
      </c>
      <c r="B207" s="14"/>
      <c r="C207" s="14"/>
      <c r="D207" s="14" t="s">
        <v>305</v>
      </c>
      <c r="E207" s="33"/>
      <c r="F207" s="38"/>
      <c r="G207" s="39"/>
      <c r="H207" s="39"/>
      <c r="I207" s="39"/>
      <c r="J207" s="39"/>
      <c r="K207" s="39"/>
      <c r="L207" s="39"/>
      <c r="M207" s="39"/>
      <c r="N207" s="40"/>
      <c r="O207" s="38">
        <v>30.154800000000002</v>
      </c>
      <c r="P207" s="39">
        <v>40.206400000000002</v>
      </c>
      <c r="Q207" s="39">
        <v>50.258000000000003</v>
      </c>
      <c r="R207" s="40">
        <v>0.78402479999999997</v>
      </c>
      <c r="S207" s="46"/>
      <c r="T207" s="46"/>
      <c r="U207" s="46"/>
    </row>
    <row r="208" spans="1:21" ht="15.75" x14ac:dyDescent="0.25">
      <c r="A208" s="61" t="s">
        <v>306</v>
      </c>
      <c r="B208" s="14"/>
      <c r="C208" s="14"/>
      <c r="D208" s="14" t="s">
        <v>307</v>
      </c>
      <c r="E208" s="33"/>
      <c r="F208" s="38"/>
      <c r="G208" s="39"/>
      <c r="H208" s="39"/>
      <c r="I208" s="39"/>
      <c r="J208" s="39"/>
      <c r="K208" s="39"/>
      <c r="L208" s="39"/>
      <c r="M208" s="39"/>
      <c r="N208" s="40"/>
      <c r="O208" s="38"/>
      <c r="P208" s="39"/>
      <c r="Q208" s="39"/>
      <c r="R208" s="40"/>
      <c r="S208" s="46"/>
      <c r="T208" s="46"/>
      <c r="U208" s="46"/>
    </row>
    <row r="209" spans="1:21" ht="15.75" x14ac:dyDescent="0.25">
      <c r="A209" s="61" t="s">
        <v>308</v>
      </c>
      <c r="B209" s="14"/>
      <c r="C209" s="14"/>
      <c r="D209" s="14" t="s">
        <v>309</v>
      </c>
      <c r="E209" s="33"/>
      <c r="F209" s="38"/>
      <c r="G209" s="39"/>
      <c r="H209" s="39"/>
      <c r="I209" s="39"/>
      <c r="J209" s="39"/>
      <c r="K209" s="39"/>
      <c r="L209" s="39"/>
      <c r="M209" s="39"/>
      <c r="N209" s="40"/>
      <c r="O209" s="38"/>
      <c r="P209" s="39"/>
      <c r="Q209" s="39"/>
      <c r="R209" s="40"/>
      <c r="S209" s="46"/>
      <c r="T209" s="46"/>
      <c r="U209" s="46"/>
    </row>
    <row r="210" spans="1:21" ht="15.75" x14ac:dyDescent="0.25">
      <c r="A210" s="61" t="s">
        <v>310</v>
      </c>
      <c r="B210" s="14"/>
      <c r="C210" s="14"/>
      <c r="D210" s="14" t="s">
        <v>311</v>
      </c>
      <c r="E210" s="33"/>
      <c r="F210" s="38"/>
      <c r="G210" s="39"/>
      <c r="H210" s="39"/>
      <c r="I210" s="39"/>
      <c r="J210" s="39"/>
      <c r="K210" s="39"/>
      <c r="L210" s="39"/>
      <c r="M210" s="39"/>
      <c r="N210" s="40"/>
      <c r="O210" s="38"/>
      <c r="P210" s="39"/>
      <c r="Q210" s="39"/>
      <c r="R210" s="40"/>
      <c r="S210" s="46"/>
      <c r="T210" s="46"/>
      <c r="U210" s="46"/>
    </row>
    <row r="211" spans="1:21" ht="15.75" x14ac:dyDescent="0.25">
      <c r="A211" s="61" t="s">
        <v>312</v>
      </c>
      <c r="B211" s="14"/>
      <c r="C211" s="14"/>
      <c r="D211" s="14" t="s">
        <v>313</v>
      </c>
      <c r="E211" s="33"/>
      <c r="F211" s="38"/>
      <c r="G211" s="39"/>
      <c r="H211" s="39"/>
      <c r="I211" s="39"/>
      <c r="J211" s="39"/>
      <c r="K211" s="39"/>
      <c r="L211" s="39"/>
      <c r="M211" s="39"/>
      <c r="N211" s="40"/>
      <c r="O211" s="38"/>
      <c r="P211" s="39"/>
      <c r="Q211" s="39"/>
      <c r="R211" s="40"/>
      <c r="S211" s="46"/>
      <c r="T211" s="46"/>
      <c r="U211" s="46"/>
    </row>
    <row r="212" spans="1:21" ht="15.75" x14ac:dyDescent="0.25">
      <c r="A212" s="61" t="s">
        <v>314</v>
      </c>
      <c r="B212" s="14"/>
      <c r="C212" s="14"/>
      <c r="D212" s="14" t="s">
        <v>315</v>
      </c>
      <c r="E212" s="33"/>
      <c r="F212" s="38"/>
      <c r="G212" s="39"/>
      <c r="H212" s="39"/>
      <c r="I212" s="39"/>
      <c r="J212" s="39"/>
      <c r="K212" s="39"/>
      <c r="L212" s="39"/>
      <c r="M212" s="39"/>
      <c r="N212" s="40"/>
      <c r="O212" s="38"/>
      <c r="P212" s="39"/>
      <c r="Q212" s="39"/>
      <c r="R212" s="40"/>
      <c r="S212" s="46"/>
      <c r="T212" s="46"/>
      <c r="U212" s="46"/>
    </row>
    <row r="213" spans="1:21" ht="15.75" x14ac:dyDescent="0.25">
      <c r="A213" s="61" t="s">
        <v>316</v>
      </c>
      <c r="B213" s="14"/>
      <c r="C213" s="14"/>
      <c r="D213" s="14" t="s">
        <v>317</v>
      </c>
      <c r="E213" s="33"/>
      <c r="F213" s="38"/>
      <c r="G213" s="39"/>
      <c r="H213" s="39"/>
      <c r="I213" s="39"/>
      <c r="J213" s="39"/>
      <c r="K213" s="39"/>
      <c r="L213" s="39"/>
      <c r="M213" s="39"/>
      <c r="N213" s="40"/>
      <c r="O213" s="38">
        <v>24.960004000000005</v>
      </c>
      <c r="P213" s="39">
        <v>124.79999699999998</v>
      </c>
      <c r="Q213" s="39">
        <v>499.20000200000004</v>
      </c>
      <c r="R213" s="40">
        <v>3.2439999999999986E-3</v>
      </c>
      <c r="S213" s="46"/>
      <c r="T213" s="46"/>
      <c r="U213" s="46"/>
    </row>
    <row r="214" spans="1:21" ht="15.75" x14ac:dyDescent="0.25">
      <c r="A214" s="61" t="s">
        <v>318</v>
      </c>
      <c r="B214" s="14"/>
      <c r="C214" s="14"/>
      <c r="D214" s="14" t="s">
        <v>319</v>
      </c>
      <c r="E214" s="33"/>
      <c r="F214" s="38"/>
      <c r="G214" s="39"/>
      <c r="H214" s="39"/>
      <c r="I214" s="39"/>
      <c r="J214" s="39"/>
      <c r="K214" s="39"/>
      <c r="L214" s="39"/>
      <c r="M214" s="39"/>
      <c r="N214" s="40"/>
      <c r="O214" s="38">
        <v>88.246670000000009</v>
      </c>
      <c r="P214" s="39">
        <v>1287.5333219999998</v>
      </c>
      <c r="Q214" s="39">
        <v>2300.1999920000003</v>
      </c>
      <c r="R214" s="40">
        <v>5.0300570000000002</v>
      </c>
      <c r="S214" s="46"/>
      <c r="T214" s="46"/>
      <c r="U214" s="46"/>
    </row>
    <row r="215" spans="1:21" ht="15.75" x14ac:dyDescent="0.25">
      <c r="A215" s="61" t="s">
        <v>320</v>
      </c>
      <c r="B215" s="14"/>
      <c r="C215" s="14"/>
      <c r="D215" s="14" t="s">
        <v>321</v>
      </c>
      <c r="E215" s="33"/>
      <c r="F215" s="38"/>
      <c r="G215" s="39"/>
      <c r="H215" s="39"/>
      <c r="I215" s="39"/>
      <c r="J215" s="39"/>
      <c r="K215" s="39"/>
      <c r="L215" s="39"/>
      <c r="M215" s="39"/>
      <c r="N215" s="40"/>
      <c r="O215" s="38"/>
      <c r="P215" s="39"/>
      <c r="Q215" s="39"/>
      <c r="R215" s="40"/>
      <c r="S215" s="46"/>
      <c r="T215" s="46"/>
      <c r="U215" s="46"/>
    </row>
    <row r="216" spans="1:21" ht="15.75" x14ac:dyDescent="0.25">
      <c r="A216" s="61" t="s">
        <v>322</v>
      </c>
      <c r="B216" s="14"/>
      <c r="C216" s="14"/>
      <c r="D216" s="14" t="s">
        <v>323</v>
      </c>
      <c r="E216" s="33"/>
      <c r="F216" s="38">
        <v>877.49588899999992</v>
      </c>
      <c r="G216" s="39">
        <v>397.07323018999995</v>
      </c>
      <c r="H216" s="39">
        <v>1095.8161133300002</v>
      </c>
      <c r="I216" s="39">
        <v>19.072130189999999</v>
      </c>
      <c r="J216" s="39">
        <v>3.1458900000000001</v>
      </c>
      <c r="K216" s="39">
        <v>1435.9537572400002</v>
      </c>
      <c r="L216" s="39">
        <v>8288.9330448000001</v>
      </c>
      <c r="M216" s="39">
        <v>4227.4598453400004</v>
      </c>
      <c r="N216" s="40">
        <v>452.63872000000003</v>
      </c>
      <c r="O216" s="38">
        <v>769.7160809999998</v>
      </c>
      <c r="P216" s="39">
        <v>877.23566099999982</v>
      </c>
      <c r="Q216" s="39">
        <v>998.75439899999981</v>
      </c>
      <c r="R216" s="40">
        <v>1.5955043807999998</v>
      </c>
      <c r="S216" s="46"/>
      <c r="T216" s="46"/>
      <c r="U216" s="46"/>
    </row>
    <row r="217" spans="1:21" ht="15.75" x14ac:dyDescent="0.25">
      <c r="A217" s="61" t="s">
        <v>324</v>
      </c>
      <c r="B217" s="14"/>
      <c r="C217" s="14"/>
      <c r="D217" s="14" t="s">
        <v>325</v>
      </c>
      <c r="E217" s="33"/>
      <c r="F217" s="38"/>
      <c r="G217" s="39"/>
      <c r="H217" s="39"/>
      <c r="I217" s="39"/>
      <c r="J217" s="39"/>
      <c r="K217" s="39"/>
      <c r="L217" s="39"/>
      <c r="M217" s="39"/>
      <c r="N217" s="40"/>
      <c r="O217" s="38">
        <v>77.930658746581287</v>
      </c>
      <c r="P217" s="39">
        <v>522.78773931054184</v>
      </c>
      <c r="Q217" s="39">
        <v>1039.0754786210837</v>
      </c>
      <c r="R217" s="40">
        <v>0.35848255243427385</v>
      </c>
      <c r="S217" s="46"/>
      <c r="T217" s="46"/>
      <c r="U217" s="46"/>
    </row>
    <row r="218" spans="1:21" ht="15.75" x14ac:dyDescent="0.25">
      <c r="A218" s="61" t="s">
        <v>326</v>
      </c>
      <c r="B218" s="14"/>
      <c r="C218" s="14"/>
      <c r="D218" s="14" t="s">
        <v>327</v>
      </c>
      <c r="E218" s="33"/>
      <c r="F218" s="38"/>
      <c r="G218" s="39"/>
      <c r="H218" s="39"/>
      <c r="I218" s="39"/>
      <c r="J218" s="39"/>
      <c r="K218" s="39"/>
      <c r="L218" s="39">
        <v>655.79515000000004</v>
      </c>
      <c r="M218" s="39"/>
      <c r="N218" s="40"/>
      <c r="O218" s="38"/>
      <c r="P218" s="39"/>
      <c r="Q218" s="39"/>
      <c r="R218" s="40"/>
      <c r="S218" s="46"/>
      <c r="T218" s="46"/>
      <c r="U218" s="46"/>
    </row>
    <row r="219" spans="1:21" ht="15.75" x14ac:dyDescent="0.25">
      <c r="A219" s="61" t="s">
        <v>328</v>
      </c>
      <c r="B219" s="14"/>
      <c r="C219" s="14"/>
      <c r="D219" s="14" t="s">
        <v>329</v>
      </c>
      <c r="E219" s="33"/>
      <c r="F219" s="38"/>
      <c r="G219" s="39"/>
      <c r="H219" s="39"/>
      <c r="I219" s="39"/>
      <c r="J219" s="39"/>
      <c r="K219" s="39"/>
      <c r="L219" s="39"/>
      <c r="M219" s="39"/>
      <c r="N219" s="40"/>
      <c r="O219" s="38"/>
      <c r="P219" s="39"/>
      <c r="Q219" s="39"/>
      <c r="R219" s="40"/>
      <c r="S219" s="46"/>
      <c r="T219" s="46"/>
      <c r="U219" s="46"/>
    </row>
    <row r="220" spans="1:21" ht="15.75" x14ac:dyDescent="0.25">
      <c r="A220" s="61" t="s">
        <v>330</v>
      </c>
      <c r="B220" s="14"/>
      <c r="C220" s="14"/>
      <c r="D220" s="14" t="s">
        <v>331</v>
      </c>
      <c r="E220" s="33"/>
      <c r="F220" s="38"/>
      <c r="G220" s="39"/>
      <c r="H220" s="39"/>
      <c r="I220" s="39"/>
      <c r="J220" s="39"/>
      <c r="K220" s="39"/>
      <c r="L220" s="39"/>
      <c r="M220" s="39"/>
      <c r="N220" s="40"/>
      <c r="O220" s="38"/>
      <c r="P220" s="39"/>
      <c r="Q220" s="39"/>
      <c r="R220" s="40"/>
      <c r="S220" s="46"/>
      <c r="T220" s="46"/>
      <c r="U220" s="46"/>
    </row>
    <row r="221" spans="1:21" ht="15.75" x14ac:dyDescent="0.25">
      <c r="A221" s="61" t="s">
        <v>332</v>
      </c>
      <c r="B221" s="14"/>
      <c r="C221" s="14"/>
      <c r="D221" s="14" t="s">
        <v>333</v>
      </c>
      <c r="E221" s="33"/>
      <c r="F221" s="38"/>
      <c r="G221" s="39"/>
      <c r="H221" s="39"/>
      <c r="I221" s="39"/>
      <c r="J221" s="39"/>
      <c r="K221" s="39"/>
      <c r="L221" s="39"/>
      <c r="M221" s="39"/>
      <c r="N221" s="40"/>
      <c r="O221" s="38"/>
      <c r="P221" s="39"/>
      <c r="Q221" s="39"/>
      <c r="R221" s="40"/>
      <c r="S221" s="46"/>
      <c r="T221" s="46"/>
      <c r="U221" s="46"/>
    </row>
    <row r="222" spans="1:21" ht="15.75" x14ac:dyDescent="0.25">
      <c r="A222" s="61" t="s">
        <v>334</v>
      </c>
      <c r="B222" s="14"/>
      <c r="C222" s="15"/>
      <c r="D222" s="14" t="s">
        <v>335</v>
      </c>
      <c r="E222" s="33"/>
      <c r="F222" s="38"/>
      <c r="G222" s="39"/>
      <c r="H222" s="39"/>
      <c r="I222" s="39"/>
      <c r="J222" s="39"/>
      <c r="K222" s="39"/>
      <c r="L222" s="39"/>
      <c r="M222" s="39"/>
      <c r="N222" s="40"/>
      <c r="O222" s="38">
        <v>13.823880000000001</v>
      </c>
      <c r="P222" s="39">
        <v>18.431840000000001</v>
      </c>
      <c r="Q222" s="39">
        <v>23.0398</v>
      </c>
      <c r="R222" s="40">
        <v>0.24883101403999999</v>
      </c>
      <c r="S222" s="46"/>
      <c r="T222" s="46"/>
      <c r="U222" s="46"/>
    </row>
    <row r="223" spans="1:21" ht="15.75" x14ac:dyDescent="0.25">
      <c r="A223" s="61" t="s">
        <v>945</v>
      </c>
      <c r="B223" s="14"/>
      <c r="C223" s="15"/>
      <c r="D223" s="14" t="s">
        <v>944</v>
      </c>
      <c r="E223" s="33"/>
      <c r="F223" s="38"/>
      <c r="G223" s="39"/>
      <c r="H223" s="39"/>
      <c r="I223" s="39"/>
      <c r="J223" s="39"/>
      <c r="K223" s="39"/>
      <c r="L223" s="39"/>
      <c r="M223" s="39"/>
      <c r="N223" s="40"/>
      <c r="O223" s="38"/>
      <c r="P223" s="39"/>
      <c r="Q223" s="39">
        <v>1612.1463999999992</v>
      </c>
      <c r="R223" s="40"/>
      <c r="S223" s="46"/>
      <c r="T223" s="46"/>
      <c r="U223" s="46"/>
    </row>
    <row r="224" spans="1:21" ht="15.75" x14ac:dyDescent="0.25">
      <c r="A224" s="61" t="s">
        <v>942</v>
      </c>
      <c r="B224" s="14"/>
      <c r="C224" s="15"/>
      <c r="D224" s="14" t="s">
        <v>943</v>
      </c>
      <c r="E224" s="33"/>
      <c r="F224" s="38"/>
      <c r="G224" s="39"/>
      <c r="H224" s="39"/>
      <c r="I224" s="39"/>
      <c r="J224" s="39"/>
      <c r="K224" s="39"/>
      <c r="L224" s="39"/>
      <c r="M224" s="39"/>
      <c r="N224" s="40"/>
      <c r="O224" s="38">
        <v>2314.6270820000004</v>
      </c>
      <c r="P224" s="39">
        <v>23146.270850000004</v>
      </c>
      <c r="Q224" s="39">
        <v>47218.392534999999</v>
      </c>
      <c r="R224" s="40"/>
      <c r="S224" s="46"/>
      <c r="T224" s="46"/>
      <c r="U224" s="46"/>
    </row>
    <row r="225" spans="1:21" ht="15.75" x14ac:dyDescent="0.25">
      <c r="A225" s="61" t="s">
        <v>941</v>
      </c>
      <c r="B225" s="14"/>
      <c r="C225" s="15"/>
      <c r="D225" s="14" t="s">
        <v>957</v>
      </c>
      <c r="E225" s="33"/>
      <c r="F225" s="38"/>
      <c r="G225" s="39"/>
      <c r="H225" s="39"/>
      <c r="I225" s="39"/>
      <c r="J225" s="39"/>
      <c r="K225" s="39"/>
      <c r="L225" s="39"/>
      <c r="M225" s="39"/>
      <c r="N225" s="40"/>
      <c r="O225" s="38">
        <v>2475.0559989999997</v>
      </c>
      <c r="P225" s="39">
        <v>24750.560000000009</v>
      </c>
      <c r="Q225" s="39">
        <v>82450.303003000008</v>
      </c>
      <c r="R225" s="40"/>
      <c r="S225" s="46"/>
      <c r="T225" s="46"/>
      <c r="U225" s="46"/>
    </row>
    <row r="226" spans="1:21" ht="15.75" x14ac:dyDescent="0.25">
      <c r="A226" s="61" t="s">
        <v>956</v>
      </c>
      <c r="B226" s="14"/>
      <c r="C226" s="15"/>
      <c r="D226" s="14" t="s">
        <v>960</v>
      </c>
      <c r="E226" s="33"/>
      <c r="F226" s="38"/>
      <c r="G226" s="39"/>
      <c r="H226" s="39"/>
      <c r="I226" s="39"/>
      <c r="J226" s="39"/>
      <c r="K226" s="39"/>
      <c r="L226" s="39"/>
      <c r="M226" s="39"/>
      <c r="N226" s="40"/>
      <c r="O226" s="38"/>
      <c r="P226" s="39"/>
      <c r="Q226" s="39"/>
      <c r="R226" s="40"/>
      <c r="S226" s="46"/>
      <c r="T226" s="46"/>
      <c r="U226" s="46"/>
    </row>
    <row r="227" spans="1:21" ht="15.75" x14ac:dyDescent="0.25">
      <c r="A227" s="176"/>
      <c r="B227" s="53"/>
      <c r="C227" s="54"/>
      <c r="D227" s="53"/>
      <c r="E227" s="33"/>
      <c r="F227" s="38"/>
      <c r="G227" s="39"/>
      <c r="H227" s="39"/>
      <c r="I227" s="39"/>
      <c r="J227" s="39"/>
      <c r="K227" s="39"/>
      <c r="L227" s="39"/>
      <c r="M227" s="39"/>
      <c r="N227" s="40"/>
      <c r="O227" s="38"/>
      <c r="P227" s="39"/>
      <c r="Q227" s="39"/>
      <c r="R227" s="40"/>
      <c r="S227" s="46"/>
      <c r="T227" s="46"/>
      <c r="U227" s="46"/>
    </row>
    <row r="228" spans="1:21" ht="15.75" x14ac:dyDescent="0.25">
      <c r="A228" s="61" t="s">
        <v>336</v>
      </c>
      <c r="B228" s="14"/>
      <c r="C228" s="15" t="s">
        <v>337</v>
      </c>
      <c r="E228" s="33"/>
      <c r="F228" s="16">
        <f t="shared" ref="F228:R228" si="25">SUM(F229:F234)</f>
        <v>0</v>
      </c>
      <c r="G228" s="17">
        <f t="shared" si="25"/>
        <v>0</v>
      </c>
      <c r="H228" s="17">
        <f t="shared" si="25"/>
        <v>0</v>
      </c>
      <c r="I228" s="17">
        <f t="shared" si="25"/>
        <v>0</v>
      </c>
      <c r="J228" s="17">
        <f t="shared" si="25"/>
        <v>0</v>
      </c>
      <c r="K228" s="17">
        <f t="shared" si="25"/>
        <v>0</v>
      </c>
      <c r="L228" s="17">
        <f t="shared" si="25"/>
        <v>0</v>
      </c>
      <c r="M228" s="17">
        <f t="shared" si="25"/>
        <v>0</v>
      </c>
      <c r="N228" s="19">
        <f t="shared" si="25"/>
        <v>0</v>
      </c>
      <c r="O228" s="16">
        <f t="shared" si="25"/>
        <v>0</v>
      </c>
      <c r="P228" s="17">
        <f t="shared" si="25"/>
        <v>0</v>
      </c>
      <c r="Q228" s="17">
        <f>SUM(Q229:Q234)</f>
        <v>0</v>
      </c>
      <c r="R228" s="19">
        <f t="shared" si="25"/>
        <v>0</v>
      </c>
      <c r="S228" s="46"/>
      <c r="T228" s="46"/>
      <c r="U228" s="46"/>
    </row>
    <row r="229" spans="1:21" ht="15.75" x14ac:dyDescent="0.25">
      <c r="A229" s="61" t="s">
        <v>338</v>
      </c>
      <c r="B229" s="14"/>
      <c r="C229" s="14"/>
      <c r="D229" s="14" t="s">
        <v>339</v>
      </c>
      <c r="E229" s="55"/>
      <c r="F229" s="38"/>
      <c r="G229" s="39"/>
      <c r="H229" s="39"/>
      <c r="I229" s="39"/>
      <c r="J229" s="39"/>
      <c r="K229" s="39"/>
      <c r="L229" s="39"/>
      <c r="M229" s="39"/>
      <c r="N229" s="40"/>
      <c r="O229" s="38"/>
      <c r="P229" s="39"/>
      <c r="Q229" s="39"/>
      <c r="R229" s="40"/>
      <c r="S229" s="46"/>
      <c r="T229" s="46"/>
      <c r="U229" s="46"/>
    </row>
    <row r="230" spans="1:21" ht="15.75" x14ac:dyDescent="0.25">
      <c r="A230" s="61" t="s">
        <v>340</v>
      </c>
      <c r="B230" s="14"/>
      <c r="C230" s="14"/>
      <c r="D230" s="14" t="s">
        <v>341</v>
      </c>
      <c r="E230" s="55"/>
      <c r="F230" s="38"/>
      <c r="G230" s="39"/>
      <c r="H230" s="39"/>
      <c r="I230" s="39"/>
      <c r="J230" s="39"/>
      <c r="K230" s="39"/>
      <c r="L230" s="39"/>
      <c r="M230" s="39"/>
      <c r="N230" s="40"/>
      <c r="O230" s="38"/>
      <c r="P230" s="39"/>
      <c r="Q230" s="39"/>
      <c r="R230" s="40"/>
      <c r="S230" s="46"/>
      <c r="T230" s="46"/>
      <c r="U230" s="46"/>
    </row>
    <row r="231" spans="1:21" ht="15.75" x14ac:dyDescent="0.25">
      <c r="A231" s="61" t="s">
        <v>342</v>
      </c>
      <c r="B231" s="14"/>
      <c r="C231" s="14"/>
      <c r="D231" s="14" t="s">
        <v>343</v>
      </c>
      <c r="E231" s="55"/>
      <c r="F231" s="38"/>
      <c r="G231" s="39"/>
      <c r="H231" s="39"/>
      <c r="I231" s="39"/>
      <c r="J231" s="39"/>
      <c r="K231" s="39"/>
      <c r="L231" s="39"/>
      <c r="M231" s="39"/>
      <c r="N231" s="40"/>
      <c r="O231" s="38"/>
      <c r="P231" s="39"/>
      <c r="Q231" s="39"/>
      <c r="R231" s="40"/>
      <c r="S231" s="46"/>
      <c r="T231" s="46"/>
      <c r="U231" s="46"/>
    </row>
    <row r="232" spans="1:21" ht="15.75" x14ac:dyDescent="0.25">
      <c r="A232" s="61" t="s">
        <v>344</v>
      </c>
      <c r="B232" s="14"/>
      <c r="C232" s="14"/>
      <c r="D232" s="14" t="s">
        <v>345</v>
      </c>
      <c r="E232" s="33"/>
      <c r="F232" s="38"/>
      <c r="G232" s="39"/>
      <c r="H232" s="39"/>
      <c r="I232" s="39"/>
      <c r="J232" s="39"/>
      <c r="K232" s="39"/>
      <c r="L232" s="39"/>
      <c r="M232" s="39"/>
      <c r="N232" s="40"/>
      <c r="O232" s="38"/>
      <c r="P232" s="39"/>
      <c r="Q232" s="39"/>
      <c r="R232" s="40"/>
      <c r="S232" s="46"/>
      <c r="T232" s="46"/>
      <c r="U232" s="46"/>
    </row>
    <row r="233" spans="1:21" ht="15.75" x14ac:dyDescent="0.25">
      <c r="A233" s="61" t="s">
        <v>346</v>
      </c>
      <c r="B233" s="14"/>
      <c r="C233" s="14"/>
      <c r="D233" s="14" t="s">
        <v>347</v>
      </c>
      <c r="E233" s="33"/>
      <c r="F233" s="38"/>
      <c r="G233" s="39"/>
      <c r="H233" s="39"/>
      <c r="I233" s="39"/>
      <c r="J233" s="39"/>
      <c r="K233" s="39"/>
      <c r="L233" s="39"/>
      <c r="M233" s="39"/>
      <c r="N233" s="40"/>
      <c r="O233" s="38"/>
      <c r="P233" s="39"/>
      <c r="Q233" s="39"/>
      <c r="R233" s="40"/>
      <c r="S233" s="46"/>
      <c r="T233" s="46"/>
      <c r="U233" s="46"/>
    </row>
    <row r="234" spans="1:21" ht="15.75" x14ac:dyDescent="0.25">
      <c r="A234" s="61" t="s">
        <v>348</v>
      </c>
      <c r="B234" s="14"/>
      <c r="C234" s="14"/>
      <c r="D234" s="14" t="s">
        <v>349</v>
      </c>
      <c r="E234" s="33"/>
      <c r="F234" s="38"/>
      <c r="G234" s="39"/>
      <c r="H234" s="39"/>
      <c r="I234" s="39"/>
      <c r="J234" s="39"/>
      <c r="K234" s="39"/>
      <c r="L234" s="39"/>
      <c r="M234" s="39"/>
      <c r="N234" s="40"/>
      <c r="O234" s="38"/>
      <c r="P234" s="39"/>
      <c r="Q234" s="39"/>
      <c r="R234" s="40"/>
      <c r="S234" s="46"/>
      <c r="T234" s="46"/>
      <c r="U234" s="46"/>
    </row>
    <row r="235" spans="1:21" ht="15.75" x14ac:dyDescent="0.25">
      <c r="A235" s="61"/>
      <c r="B235" s="14"/>
      <c r="C235" s="14"/>
      <c r="D235" s="14"/>
      <c r="E235" s="33"/>
      <c r="F235" s="38"/>
      <c r="G235" s="39"/>
      <c r="H235" s="39"/>
      <c r="I235" s="39"/>
      <c r="J235" s="39"/>
      <c r="K235" s="39"/>
      <c r="L235" s="39"/>
      <c r="M235" s="39"/>
      <c r="N235" s="40"/>
      <c r="O235" s="38"/>
      <c r="P235" s="39"/>
      <c r="Q235" s="39"/>
      <c r="R235" s="40"/>
      <c r="S235" s="46"/>
      <c r="T235" s="46"/>
      <c r="U235" s="46"/>
    </row>
    <row r="236" spans="1:21" ht="32.1" customHeight="1" x14ac:dyDescent="0.25">
      <c r="A236" s="61" t="s">
        <v>958</v>
      </c>
      <c r="B236" s="14"/>
      <c r="C236" s="207" t="s">
        <v>959</v>
      </c>
      <c r="D236" s="208"/>
      <c r="E236" s="33"/>
      <c r="F236" s="16"/>
      <c r="G236" s="17"/>
      <c r="H236" s="17"/>
      <c r="I236" s="17"/>
      <c r="J236" s="17"/>
      <c r="K236" s="17"/>
      <c r="L236" s="17"/>
      <c r="M236" s="17"/>
      <c r="N236" s="19"/>
      <c r="O236" s="16">
        <v>19.834996999999998</v>
      </c>
      <c r="P236" s="17">
        <v>198.34994300000005</v>
      </c>
      <c r="Q236" s="17">
        <v>396.69988900000004</v>
      </c>
      <c r="R236" s="19"/>
      <c r="S236" s="46"/>
      <c r="T236" s="46"/>
      <c r="U236" s="46"/>
    </row>
    <row r="237" spans="1:21" ht="15.75" x14ac:dyDescent="0.25">
      <c r="A237" s="176"/>
      <c r="B237" s="53"/>
      <c r="C237" s="54"/>
      <c r="D237" s="53"/>
      <c r="E237" s="33"/>
      <c r="F237" s="38"/>
      <c r="G237" s="39"/>
      <c r="H237" s="39"/>
      <c r="I237" s="39"/>
      <c r="J237" s="39"/>
      <c r="K237" s="39"/>
      <c r="L237" s="39"/>
      <c r="M237" s="39"/>
      <c r="N237" s="40"/>
      <c r="O237" s="38"/>
      <c r="P237" s="39"/>
      <c r="Q237" s="39"/>
      <c r="R237" s="40"/>
      <c r="S237" s="46"/>
      <c r="T237" s="46"/>
      <c r="U237" s="46"/>
    </row>
    <row r="238" spans="1:21" ht="19.5" thickBot="1" x14ac:dyDescent="0.35">
      <c r="A238" s="61"/>
      <c r="B238" s="25" t="s">
        <v>350</v>
      </c>
      <c r="C238" s="14"/>
      <c r="D238" s="14"/>
      <c r="E238" s="33"/>
      <c r="F238" s="41">
        <f t="shared" ref="F238:R238" si="26">SUM(F228,F204,F173,F155,F140,F128,F121,F236)</f>
        <v>2165.0012669316484</v>
      </c>
      <c r="G238" s="42">
        <f t="shared" si="26"/>
        <v>2535.3082367155098</v>
      </c>
      <c r="H238" s="42">
        <f t="shared" si="26"/>
        <v>9036.0636295945151</v>
      </c>
      <c r="I238" s="42">
        <f t="shared" si="26"/>
        <v>11466.679077430859</v>
      </c>
      <c r="J238" s="42">
        <f t="shared" si="26"/>
        <v>2004.5139132552681</v>
      </c>
      <c r="K238" s="42">
        <f t="shared" si="26"/>
        <v>7818.1452692176308</v>
      </c>
      <c r="L238" s="42">
        <f t="shared" si="26"/>
        <v>53221.371717032198</v>
      </c>
      <c r="M238" s="42">
        <f t="shared" si="26"/>
        <v>4343.8559738200001</v>
      </c>
      <c r="N238" s="43">
        <f t="shared" si="26"/>
        <v>40542.044968819246</v>
      </c>
      <c r="O238" s="41">
        <f t="shared" si="26"/>
        <v>10646.135412184687</v>
      </c>
      <c r="P238" s="42">
        <f t="shared" si="26"/>
        <v>58400.158282856566</v>
      </c>
      <c r="Q238" s="42">
        <f t="shared" si="26"/>
        <v>147924.85481806766</v>
      </c>
      <c r="R238" s="43">
        <f t="shared" si="26"/>
        <v>120.6764079333894</v>
      </c>
      <c r="S238" s="46"/>
      <c r="T238" s="46"/>
      <c r="U238" s="46"/>
    </row>
    <row r="239" spans="1:21" ht="15.75" x14ac:dyDescent="0.25">
      <c r="A239" s="61"/>
      <c r="B239" s="14"/>
      <c r="C239" s="14"/>
      <c r="D239" s="14"/>
      <c r="E239" s="33"/>
      <c r="F239" s="37"/>
      <c r="G239" s="37"/>
      <c r="H239" s="37"/>
      <c r="I239" s="37"/>
      <c r="J239" s="37"/>
      <c r="K239" s="37"/>
      <c r="L239" s="37"/>
      <c r="M239" s="37"/>
      <c r="N239" s="37"/>
      <c r="S239" s="46"/>
      <c r="T239" s="46"/>
      <c r="U239" s="46"/>
    </row>
    <row r="240" spans="1:21" ht="16.5" thickBot="1" x14ac:dyDescent="0.3">
      <c r="A240" s="61"/>
      <c r="B240" s="14"/>
      <c r="C240" s="14"/>
      <c r="D240" s="14"/>
      <c r="E240" s="33"/>
      <c r="F240" s="37"/>
      <c r="G240" s="37"/>
      <c r="H240" s="37"/>
      <c r="I240" s="37"/>
      <c r="J240" s="37"/>
      <c r="K240" s="37"/>
      <c r="L240" s="37"/>
      <c r="M240" s="37"/>
      <c r="N240" s="37"/>
      <c r="S240" s="46"/>
      <c r="T240" s="46"/>
      <c r="U240" s="46"/>
    </row>
    <row r="241" spans="1:21" ht="28.5" customHeight="1" x14ac:dyDescent="0.2">
      <c r="A241" s="173">
        <v>5</v>
      </c>
      <c r="B241" s="201" t="s">
        <v>351</v>
      </c>
      <c r="C241" s="202"/>
      <c r="D241" s="203"/>
      <c r="E241" s="57"/>
      <c r="F241" s="198" t="str">
        <f>F$2</f>
        <v>METALES PESADOS</v>
      </c>
      <c r="G241" s="199"/>
      <c r="H241" s="199"/>
      <c r="I241" s="199"/>
      <c r="J241" s="199"/>
      <c r="K241" s="199"/>
      <c r="L241" s="199"/>
      <c r="M241" s="199"/>
      <c r="N241" s="200"/>
      <c r="O241" s="209" t="str">
        <f>O$2</f>
        <v>PARTÍCULAS</v>
      </c>
      <c r="P241" s="199"/>
      <c r="Q241" s="199"/>
      <c r="R241" s="200"/>
      <c r="S241" s="46"/>
      <c r="T241" s="46"/>
      <c r="U241" s="46"/>
    </row>
    <row r="242" spans="1:21" ht="15.75" thickBot="1" x14ac:dyDescent="0.3">
      <c r="A242" s="177"/>
      <c r="B242" s="33"/>
      <c r="C242" s="33"/>
      <c r="D242" s="33"/>
      <c r="E242" s="33"/>
      <c r="F242" s="58" t="str">
        <f t="shared" ref="F242:R242" si="27">F$3</f>
        <v>As (kg)</v>
      </c>
      <c r="G242" s="59" t="str">
        <f t="shared" si="27"/>
        <v>Cd (kg)</v>
      </c>
      <c r="H242" s="59" t="str">
        <f t="shared" si="27"/>
        <v>Cr (kg)</v>
      </c>
      <c r="I242" s="59" t="str">
        <f t="shared" si="27"/>
        <v>Cu (kg)</v>
      </c>
      <c r="J242" s="59" t="str">
        <f t="shared" si="27"/>
        <v>Hg (kg)</v>
      </c>
      <c r="K242" s="59" t="str">
        <f t="shared" si="27"/>
        <v>Ni (kg)</v>
      </c>
      <c r="L242" s="59" t="str">
        <f t="shared" si="27"/>
        <v>Pb (kg)</v>
      </c>
      <c r="M242" s="59" t="str">
        <f t="shared" si="27"/>
        <v>Se (kg)</v>
      </c>
      <c r="N242" s="60" t="str">
        <f t="shared" si="27"/>
        <v>Zn (kg)</v>
      </c>
      <c r="O242" s="98" t="str">
        <f t="shared" si="27"/>
        <v>PM2,5 (t)</v>
      </c>
      <c r="P242" s="99" t="str">
        <f t="shared" si="27"/>
        <v>PM10 (t)</v>
      </c>
      <c r="Q242" s="99" t="str">
        <f t="shared" si="27"/>
        <v>PST (t)</v>
      </c>
      <c r="R242" s="100" t="str">
        <f t="shared" si="27"/>
        <v>BC (t)</v>
      </c>
      <c r="S242" s="46"/>
      <c r="T242" s="46"/>
      <c r="U242" s="46"/>
    </row>
    <row r="243" spans="1:21" ht="15.75" x14ac:dyDescent="0.25">
      <c r="A243" s="61" t="s">
        <v>352</v>
      </c>
      <c r="B243" s="14"/>
      <c r="C243" s="15" t="s">
        <v>353</v>
      </c>
      <c r="D243" s="14"/>
      <c r="E243" s="33"/>
      <c r="F243" s="16">
        <f t="shared" ref="F243:R243" si="28">SUM(F244:F246)</f>
        <v>0</v>
      </c>
      <c r="G243" s="17">
        <f t="shared" si="28"/>
        <v>0</v>
      </c>
      <c r="H243" s="17">
        <f t="shared" si="28"/>
        <v>0</v>
      </c>
      <c r="I243" s="17">
        <f t="shared" si="28"/>
        <v>0</v>
      </c>
      <c r="J243" s="17">
        <f t="shared" si="28"/>
        <v>0</v>
      </c>
      <c r="K243" s="17">
        <f t="shared" si="28"/>
        <v>0</v>
      </c>
      <c r="L243" s="17">
        <f t="shared" si="28"/>
        <v>0</v>
      </c>
      <c r="M243" s="17">
        <f t="shared" si="28"/>
        <v>0</v>
      </c>
      <c r="N243" s="19">
        <f t="shared" si="28"/>
        <v>0</v>
      </c>
      <c r="O243" s="16">
        <f t="shared" si="28"/>
        <v>71.772000000000006</v>
      </c>
      <c r="P243" s="17">
        <f t="shared" si="28"/>
        <v>466.51799999999997</v>
      </c>
      <c r="Q243" s="17">
        <f>SUM(Q244:Q246)</f>
        <v>980.88400000000001</v>
      </c>
      <c r="R243" s="19">
        <f t="shared" si="28"/>
        <v>0</v>
      </c>
      <c r="S243" s="46"/>
      <c r="T243" s="46"/>
      <c r="U243" s="46"/>
    </row>
    <row r="244" spans="1:21" ht="15.75" x14ac:dyDescent="0.25">
      <c r="A244" s="61" t="s">
        <v>354</v>
      </c>
      <c r="B244" s="14"/>
      <c r="C244" s="14"/>
      <c r="D244" s="14" t="s">
        <v>355</v>
      </c>
      <c r="E244" s="33"/>
      <c r="F244" s="38"/>
      <c r="G244" s="39"/>
      <c r="H244" s="39"/>
      <c r="I244" s="39"/>
      <c r="J244" s="39"/>
      <c r="K244" s="39"/>
      <c r="L244" s="39"/>
      <c r="M244" s="39"/>
      <c r="N244" s="40"/>
      <c r="O244" s="38">
        <v>71.772000000000006</v>
      </c>
      <c r="P244" s="39">
        <v>466.51799999999997</v>
      </c>
      <c r="Q244" s="39">
        <v>980.88400000000001</v>
      </c>
      <c r="R244" s="40"/>
      <c r="S244" s="46"/>
      <c r="T244" s="46"/>
      <c r="U244" s="46"/>
    </row>
    <row r="245" spans="1:21" ht="15.75" x14ac:dyDescent="0.25">
      <c r="A245" s="61" t="s">
        <v>356</v>
      </c>
      <c r="B245" s="14"/>
      <c r="C245" s="14"/>
      <c r="D245" s="14" t="s">
        <v>357</v>
      </c>
      <c r="E245" s="33"/>
      <c r="F245" s="38"/>
      <c r="G245" s="39"/>
      <c r="H245" s="39"/>
      <c r="I245" s="39"/>
      <c r="J245" s="39"/>
      <c r="K245" s="39"/>
      <c r="L245" s="39"/>
      <c r="M245" s="39"/>
      <c r="N245" s="40"/>
      <c r="O245" s="38"/>
      <c r="P245" s="39"/>
      <c r="Q245" s="39"/>
      <c r="R245" s="40"/>
      <c r="S245" s="46"/>
      <c r="T245" s="46"/>
      <c r="U245" s="46"/>
    </row>
    <row r="246" spans="1:21" ht="15.75" x14ac:dyDescent="0.25">
      <c r="A246" s="61" t="s">
        <v>358</v>
      </c>
      <c r="B246" s="14"/>
      <c r="C246" s="14"/>
      <c r="D246" s="14" t="s">
        <v>359</v>
      </c>
      <c r="E246" s="33"/>
      <c r="F246" s="38"/>
      <c r="G246" s="39"/>
      <c r="H246" s="39"/>
      <c r="I246" s="39"/>
      <c r="J246" s="39"/>
      <c r="K246" s="39"/>
      <c r="L246" s="39"/>
      <c r="M246" s="39"/>
      <c r="N246" s="40"/>
      <c r="O246" s="38"/>
      <c r="P246" s="39"/>
      <c r="Q246" s="39"/>
      <c r="R246" s="40"/>
      <c r="S246" s="46"/>
      <c r="T246" s="46"/>
      <c r="U246" s="46"/>
    </row>
    <row r="247" spans="1:21" ht="15.75" x14ac:dyDescent="0.25">
      <c r="A247" s="61"/>
      <c r="B247" s="14"/>
      <c r="C247" s="14"/>
      <c r="D247" s="14"/>
      <c r="E247" s="33"/>
      <c r="F247" s="38"/>
      <c r="G247" s="39"/>
      <c r="H247" s="39"/>
      <c r="I247" s="39"/>
      <c r="J247" s="39"/>
      <c r="K247" s="39"/>
      <c r="L247" s="39"/>
      <c r="M247" s="39"/>
      <c r="N247" s="40"/>
      <c r="O247" s="38"/>
      <c r="P247" s="39"/>
      <c r="Q247" s="39"/>
      <c r="R247" s="40"/>
      <c r="S247" s="46"/>
      <c r="T247" s="46"/>
      <c r="U247" s="46"/>
    </row>
    <row r="248" spans="1:21" ht="32.25" customHeight="1" x14ac:dyDescent="0.25">
      <c r="A248" s="61" t="s">
        <v>360</v>
      </c>
      <c r="B248" s="14"/>
      <c r="C248" s="207" t="s">
        <v>361</v>
      </c>
      <c r="D248" s="208"/>
      <c r="E248" s="33"/>
      <c r="F248" s="16">
        <f t="shared" ref="F248:R248" si="29">SUM(F249:F250)</f>
        <v>0</v>
      </c>
      <c r="G248" s="17">
        <f t="shared" si="29"/>
        <v>0</v>
      </c>
      <c r="H248" s="17">
        <f t="shared" si="29"/>
        <v>0</v>
      </c>
      <c r="I248" s="17">
        <f t="shared" si="29"/>
        <v>0</v>
      </c>
      <c r="J248" s="17">
        <f t="shared" si="29"/>
        <v>0</v>
      </c>
      <c r="K248" s="17">
        <f t="shared" si="29"/>
        <v>0</v>
      </c>
      <c r="L248" s="17">
        <f t="shared" si="29"/>
        <v>0</v>
      </c>
      <c r="M248" s="17">
        <f t="shared" si="29"/>
        <v>0</v>
      </c>
      <c r="N248" s="19">
        <f t="shared" si="29"/>
        <v>0</v>
      </c>
      <c r="O248" s="16">
        <f t="shared" si="29"/>
        <v>0</v>
      </c>
      <c r="P248" s="17">
        <f t="shared" si="29"/>
        <v>0</v>
      </c>
      <c r="Q248" s="17">
        <f>SUM(Q249:Q250)</f>
        <v>0</v>
      </c>
      <c r="R248" s="19">
        <f t="shared" si="29"/>
        <v>0</v>
      </c>
      <c r="S248" s="46"/>
      <c r="T248" s="46"/>
      <c r="U248" s="46"/>
    </row>
    <row r="249" spans="1:21" ht="15.75" x14ac:dyDescent="0.25">
      <c r="A249" s="61" t="s">
        <v>362</v>
      </c>
      <c r="B249" s="14"/>
      <c r="C249" s="14"/>
      <c r="D249" s="14" t="s">
        <v>363</v>
      </c>
      <c r="E249" s="33"/>
      <c r="F249" s="38"/>
      <c r="G249" s="39"/>
      <c r="H249" s="39"/>
      <c r="I249" s="39"/>
      <c r="J249" s="39"/>
      <c r="K249" s="39"/>
      <c r="L249" s="39"/>
      <c r="M249" s="39"/>
      <c r="N249" s="40"/>
      <c r="O249" s="38"/>
      <c r="P249" s="39"/>
      <c r="Q249" s="39"/>
      <c r="R249" s="40"/>
      <c r="S249" s="46"/>
      <c r="T249" s="46"/>
      <c r="U249" s="46"/>
    </row>
    <row r="250" spans="1:21" ht="15.75" x14ac:dyDescent="0.25">
      <c r="A250" s="61" t="s">
        <v>364</v>
      </c>
      <c r="B250" s="14"/>
      <c r="C250" s="14"/>
      <c r="D250" s="14" t="s">
        <v>365</v>
      </c>
      <c r="E250" s="33"/>
      <c r="F250" s="38"/>
      <c r="G250" s="39"/>
      <c r="H250" s="39"/>
      <c r="I250" s="39"/>
      <c r="J250" s="39"/>
      <c r="K250" s="39"/>
      <c r="L250" s="39"/>
      <c r="M250" s="39"/>
      <c r="N250" s="40"/>
      <c r="O250" s="38"/>
      <c r="P250" s="39"/>
      <c r="Q250" s="39"/>
      <c r="R250" s="40"/>
      <c r="S250" s="46"/>
      <c r="T250" s="46"/>
      <c r="U250" s="46"/>
    </row>
    <row r="251" spans="1:21" ht="15.75" x14ac:dyDescent="0.25">
      <c r="A251" s="61"/>
      <c r="B251" s="14"/>
      <c r="C251" s="14"/>
      <c r="D251" s="14"/>
      <c r="E251" s="33"/>
      <c r="F251" s="38"/>
      <c r="G251" s="39"/>
      <c r="H251" s="39"/>
      <c r="I251" s="39"/>
      <c r="J251" s="39"/>
      <c r="K251" s="39"/>
      <c r="L251" s="39"/>
      <c r="M251" s="39"/>
      <c r="N251" s="40"/>
      <c r="O251" s="38"/>
      <c r="P251" s="39"/>
      <c r="Q251" s="39"/>
      <c r="R251" s="40"/>
      <c r="S251" s="46"/>
      <c r="T251" s="46"/>
      <c r="U251" s="46"/>
    </row>
    <row r="252" spans="1:21" ht="30.75" customHeight="1" x14ac:dyDescent="0.25">
      <c r="A252" s="61" t="s">
        <v>366</v>
      </c>
      <c r="B252" s="14"/>
      <c r="C252" s="207" t="s">
        <v>367</v>
      </c>
      <c r="D252" s="208"/>
      <c r="E252" s="33"/>
      <c r="F252" s="16">
        <f t="shared" ref="F252:R252" si="30">SUM(F253:F255)</f>
        <v>0</v>
      </c>
      <c r="G252" s="17">
        <f t="shared" si="30"/>
        <v>0</v>
      </c>
      <c r="H252" s="17">
        <f t="shared" si="30"/>
        <v>0</v>
      </c>
      <c r="I252" s="17">
        <f t="shared" si="30"/>
        <v>0</v>
      </c>
      <c r="J252" s="17">
        <f t="shared" si="30"/>
        <v>0</v>
      </c>
      <c r="K252" s="17">
        <f t="shared" si="30"/>
        <v>0</v>
      </c>
      <c r="L252" s="17">
        <f t="shared" si="30"/>
        <v>0</v>
      </c>
      <c r="M252" s="17">
        <f t="shared" si="30"/>
        <v>0</v>
      </c>
      <c r="N252" s="19">
        <f t="shared" si="30"/>
        <v>0</v>
      </c>
      <c r="O252" s="16">
        <f t="shared" si="30"/>
        <v>0</v>
      </c>
      <c r="P252" s="17">
        <f t="shared" si="30"/>
        <v>0</v>
      </c>
      <c r="Q252" s="17">
        <f>SUM(Q253:Q255)</f>
        <v>0</v>
      </c>
      <c r="R252" s="19">
        <f t="shared" si="30"/>
        <v>0</v>
      </c>
      <c r="S252" s="46"/>
      <c r="T252" s="46"/>
      <c r="U252" s="46"/>
    </row>
    <row r="253" spans="1:21" ht="15.75" x14ac:dyDescent="0.25">
      <c r="A253" s="61" t="s">
        <v>368</v>
      </c>
      <c r="B253" s="14"/>
      <c r="C253" s="14"/>
      <c r="D253" s="14" t="s">
        <v>369</v>
      </c>
      <c r="E253" s="33"/>
      <c r="F253" s="38"/>
      <c r="G253" s="39"/>
      <c r="H253" s="39"/>
      <c r="I253" s="39"/>
      <c r="J253" s="39"/>
      <c r="K253" s="39"/>
      <c r="L253" s="39"/>
      <c r="M253" s="39"/>
      <c r="N253" s="40"/>
      <c r="O253" s="38"/>
      <c r="P253" s="39"/>
      <c r="Q253" s="39"/>
      <c r="R253" s="40"/>
      <c r="S253" s="46"/>
      <c r="T253" s="46"/>
      <c r="U253" s="46"/>
    </row>
    <row r="254" spans="1:21" ht="15.75" x14ac:dyDescent="0.25">
      <c r="A254" s="61" t="s">
        <v>370</v>
      </c>
      <c r="B254" s="14"/>
      <c r="C254" s="14"/>
      <c r="D254" s="14" t="s">
        <v>371</v>
      </c>
      <c r="E254" s="33"/>
      <c r="F254" s="38"/>
      <c r="G254" s="39"/>
      <c r="H254" s="39"/>
      <c r="I254" s="39"/>
      <c r="J254" s="39"/>
      <c r="K254" s="39"/>
      <c r="L254" s="39"/>
      <c r="M254" s="39"/>
      <c r="N254" s="40"/>
      <c r="O254" s="38"/>
      <c r="P254" s="39"/>
      <c r="Q254" s="39"/>
      <c r="R254" s="40"/>
      <c r="S254" s="46"/>
      <c r="T254" s="46"/>
      <c r="U254" s="46"/>
    </row>
    <row r="255" spans="1:21" ht="15.75" x14ac:dyDescent="0.25">
      <c r="A255" s="61" t="s">
        <v>372</v>
      </c>
      <c r="B255" s="14"/>
      <c r="C255" s="14"/>
      <c r="D255" s="14" t="s">
        <v>373</v>
      </c>
      <c r="E255" s="33"/>
      <c r="F255" s="38"/>
      <c r="G255" s="39"/>
      <c r="H255" s="39"/>
      <c r="I255" s="39"/>
      <c r="J255" s="39"/>
      <c r="K255" s="39"/>
      <c r="L255" s="39"/>
      <c r="M255" s="39"/>
      <c r="N255" s="40"/>
      <c r="O255" s="38"/>
      <c r="P255" s="39"/>
      <c r="Q255" s="39"/>
      <c r="R255" s="40"/>
      <c r="S255" s="46"/>
      <c r="T255" s="46"/>
      <c r="U255" s="46"/>
    </row>
    <row r="256" spans="1:21" ht="15.75" x14ac:dyDescent="0.25">
      <c r="A256" s="61"/>
      <c r="B256" s="14"/>
      <c r="C256" s="14"/>
      <c r="D256" s="14"/>
      <c r="E256" s="33"/>
      <c r="F256" s="38"/>
      <c r="G256" s="39"/>
      <c r="H256" s="39"/>
      <c r="I256" s="39"/>
      <c r="J256" s="39"/>
      <c r="K256" s="39"/>
      <c r="L256" s="39"/>
      <c r="M256" s="39"/>
      <c r="N256" s="40"/>
      <c r="O256" s="38"/>
      <c r="P256" s="39"/>
      <c r="Q256" s="39"/>
      <c r="R256" s="40"/>
      <c r="S256" s="46"/>
      <c r="T256" s="46"/>
      <c r="U256" s="46"/>
    </row>
    <row r="257" spans="1:21" ht="31.5" customHeight="1" x14ac:dyDescent="0.25">
      <c r="A257" s="61" t="s">
        <v>374</v>
      </c>
      <c r="B257" s="14"/>
      <c r="C257" s="207" t="s">
        <v>375</v>
      </c>
      <c r="D257" s="208"/>
      <c r="E257" s="33"/>
      <c r="F257" s="16">
        <f t="shared" ref="F257:R257" si="31">SUM(F258:F259)</f>
        <v>0</v>
      </c>
      <c r="G257" s="17">
        <f t="shared" si="31"/>
        <v>0</v>
      </c>
      <c r="H257" s="17">
        <f t="shared" si="31"/>
        <v>0</v>
      </c>
      <c r="I257" s="17">
        <f t="shared" si="31"/>
        <v>0</v>
      </c>
      <c r="J257" s="17">
        <f t="shared" si="31"/>
        <v>0</v>
      </c>
      <c r="K257" s="17">
        <f t="shared" si="31"/>
        <v>0</v>
      </c>
      <c r="L257" s="17">
        <f t="shared" si="31"/>
        <v>0</v>
      </c>
      <c r="M257" s="17">
        <f t="shared" si="31"/>
        <v>0</v>
      </c>
      <c r="N257" s="19">
        <f t="shared" si="31"/>
        <v>0</v>
      </c>
      <c r="O257" s="16">
        <f t="shared" si="31"/>
        <v>0</v>
      </c>
      <c r="P257" s="17">
        <f t="shared" si="31"/>
        <v>0</v>
      </c>
      <c r="Q257" s="17">
        <f>SUM(Q258:Q259)</f>
        <v>0</v>
      </c>
      <c r="R257" s="19">
        <f t="shared" si="31"/>
        <v>0</v>
      </c>
      <c r="S257" s="46"/>
      <c r="T257" s="46"/>
      <c r="U257" s="46"/>
    </row>
    <row r="258" spans="1:21" ht="31.5" customHeight="1" x14ac:dyDescent="0.25">
      <c r="A258" s="61" t="s">
        <v>376</v>
      </c>
      <c r="B258" s="14"/>
      <c r="C258" s="14"/>
      <c r="D258" s="62" t="s">
        <v>377</v>
      </c>
      <c r="E258" s="33"/>
      <c r="F258" s="38"/>
      <c r="G258" s="39"/>
      <c r="H258" s="39"/>
      <c r="I258" s="39"/>
      <c r="J258" s="39"/>
      <c r="K258" s="39"/>
      <c r="L258" s="39"/>
      <c r="M258" s="39"/>
      <c r="N258" s="40"/>
      <c r="O258" s="38"/>
      <c r="P258" s="39"/>
      <c r="Q258" s="39"/>
      <c r="R258" s="40"/>
      <c r="S258" s="46"/>
      <c r="T258" s="46"/>
      <c r="U258" s="46"/>
    </row>
    <row r="259" spans="1:21" ht="30.75" customHeight="1" x14ac:dyDescent="0.25">
      <c r="A259" s="61" t="s">
        <v>378</v>
      </c>
      <c r="B259" s="14"/>
      <c r="C259" s="14"/>
      <c r="D259" s="62" t="s">
        <v>379</v>
      </c>
      <c r="E259" s="33"/>
      <c r="F259" s="38"/>
      <c r="G259" s="39"/>
      <c r="H259" s="39"/>
      <c r="I259" s="39"/>
      <c r="J259" s="39"/>
      <c r="K259" s="39"/>
      <c r="L259" s="39"/>
      <c r="M259" s="39"/>
      <c r="N259" s="40"/>
      <c r="O259" s="38"/>
      <c r="P259" s="39"/>
      <c r="Q259" s="39"/>
      <c r="R259" s="40"/>
      <c r="S259" s="46"/>
      <c r="T259" s="46"/>
      <c r="U259" s="46"/>
    </row>
    <row r="260" spans="1:21" ht="15.75" x14ac:dyDescent="0.25">
      <c r="A260" s="61"/>
      <c r="B260" s="14"/>
      <c r="C260" s="14"/>
      <c r="D260" s="14"/>
      <c r="E260" s="33"/>
      <c r="F260" s="38"/>
      <c r="G260" s="39"/>
      <c r="H260" s="39"/>
      <c r="I260" s="39"/>
      <c r="J260" s="39"/>
      <c r="K260" s="39"/>
      <c r="L260" s="39"/>
      <c r="M260" s="39"/>
      <c r="N260" s="40"/>
      <c r="O260" s="38"/>
      <c r="P260" s="39"/>
      <c r="Q260" s="39"/>
      <c r="R260" s="40"/>
      <c r="S260" s="46"/>
      <c r="T260" s="46"/>
      <c r="U260" s="46"/>
    </row>
    <row r="261" spans="1:21" ht="15.75" x14ac:dyDescent="0.25">
      <c r="A261" s="61" t="s">
        <v>380</v>
      </c>
      <c r="B261" s="14"/>
      <c r="C261" s="15" t="s">
        <v>381</v>
      </c>
      <c r="D261" s="14"/>
      <c r="E261" s="33"/>
      <c r="F261" s="16">
        <f t="shared" ref="F261:R261" si="32">SUM(F262:F264)</f>
        <v>0</v>
      </c>
      <c r="G261" s="17">
        <f t="shared" si="32"/>
        <v>0</v>
      </c>
      <c r="H261" s="17">
        <f t="shared" si="32"/>
        <v>0</v>
      </c>
      <c r="I261" s="17">
        <f t="shared" si="32"/>
        <v>0</v>
      </c>
      <c r="J261" s="17">
        <f t="shared" si="32"/>
        <v>0</v>
      </c>
      <c r="K261" s="17">
        <f t="shared" si="32"/>
        <v>0</v>
      </c>
      <c r="L261" s="17">
        <f t="shared" si="32"/>
        <v>0</v>
      </c>
      <c r="M261" s="17">
        <f t="shared" si="32"/>
        <v>0</v>
      </c>
      <c r="N261" s="19">
        <f t="shared" si="32"/>
        <v>0</v>
      </c>
      <c r="O261" s="16">
        <f t="shared" si="32"/>
        <v>0</v>
      </c>
      <c r="P261" s="17">
        <f t="shared" si="32"/>
        <v>0</v>
      </c>
      <c r="Q261" s="17">
        <f>SUM(Q262:Q264)</f>
        <v>0</v>
      </c>
      <c r="R261" s="19">
        <f t="shared" si="32"/>
        <v>0</v>
      </c>
      <c r="S261" s="46"/>
      <c r="T261" s="46"/>
      <c r="U261" s="46"/>
    </row>
    <row r="262" spans="1:21" ht="15.75" x14ac:dyDescent="0.25">
      <c r="A262" s="61" t="s">
        <v>382</v>
      </c>
      <c r="B262" s="14"/>
      <c r="C262" s="14"/>
      <c r="D262" s="14" t="s">
        <v>383</v>
      </c>
      <c r="E262" s="33"/>
      <c r="F262" s="38"/>
      <c r="G262" s="39"/>
      <c r="H262" s="39"/>
      <c r="I262" s="39"/>
      <c r="J262" s="39"/>
      <c r="K262" s="39"/>
      <c r="L262" s="39"/>
      <c r="M262" s="39"/>
      <c r="N262" s="40"/>
      <c r="O262" s="38"/>
      <c r="P262" s="39"/>
      <c r="Q262" s="39"/>
      <c r="R262" s="40"/>
      <c r="S262" s="46"/>
      <c r="T262" s="46"/>
      <c r="U262" s="46"/>
    </row>
    <row r="263" spans="1:21" ht="15.75" x14ac:dyDescent="0.25">
      <c r="A263" s="61" t="s">
        <v>384</v>
      </c>
      <c r="B263" s="14"/>
      <c r="C263" s="14"/>
      <c r="D263" s="14" t="s">
        <v>385</v>
      </c>
      <c r="E263" s="33"/>
      <c r="F263" s="38"/>
      <c r="G263" s="39"/>
      <c r="H263" s="39"/>
      <c r="I263" s="39"/>
      <c r="J263" s="39"/>
      <c r="K263" s="39"/>
      <c r="L263" s="39"/>
      <c r="M263" s="39"/>
      <c r="N263" s="40"/>
      <c r="O263" s="38"/>
      <c r="P263" s="39"/>
      <c r="Q263" s="39"/>
      <c r="R263" s="40"/>
      <c r="S263" s="46"/>
      <c r="T263" s="46"/>
      <c r="U263" s="46"/>
    </row>
    <row r="264" spans="1:21" ht="15.75" x14ac:dyDescent="0.25">
      <c r="A264" s="61" t="s">
        <v>386</v>
      </c>
      <c r="B264" s="14"/>
      <c r="C264" s="14"/>
      <c r="D264" s="14" t="s">
        <v>387</v>
      </c>
      <c r="E264" s="33"/>
      <c r="F264" s="38"/>
      <c r="G264" s="39"/>
      <c r="H264" s="39"/>
      <c r="I264" s="39"/>
      <c r="J264" s="39"/>
      <c r="K264" s="39"/>
      <c r="L264" s="39"/>
      <c r="M264" s="39"/>
      <c r="N264" s="40"/>
      <c r="O264" s="38"/>
      <c r="P264" s="39"/>
      <c r="Q264" s="39"/>
      <c r="R264" s="40"/>
      <c r="S264" s="46"/>
      <c r="T264" s="46"/>
      <c r="U264" s="46"/>
    </row>
    <row r="265" spans="1:21" ht="15.75" x14ac:dyDescent="0.25">
      <c r="A265" s="61"/>
      <c r="B265" s="14"/>
      <c r="C265" s="14"/>
      <c r="D265" s="14"/>
      <c r="E265" s="33"/>
      <c r="F265" s="38"/>
      <c r="G265" s="39"/>
      <c r="H265" s="39"/>
      <c r="I265" s="39"/>
      <c r="J265" s="39"/>
      <c r="K265" s="39"/>
      <c r="L265" s="39"/>
      <c r="M265" s="39"/>
      <c r="N265" s="40"/>
      <c r="O265" s="38"/>
      <c r="P265" s="39"/>
      <c r="Q265" s="39"/>
      <c r="R265" s="40"/>
      <c r="S265" s="46"/>
      <c r="T265" s="46"/>
      <c r="U265" s="46"/>
    </row>
    <row r="266" spans="1:21" ht="15.75" x14ac:dyDescent="0.25">
      <c r="A266" s="61" t="s">
        <v>388</v>
      </c>
      <c r="B266" s="14"/>
      <c r="C266" s="15" t="s">
        <v>389</v>
      </c>
      <c r="D266" s="14"/>
      <c r="E266" s="33"/>
      <c r="F266" s="16">
        <f t="shared" ref="F266:R266" si="33">SUM(F267:F268)</f>
        <v>0</v>
      </c>
      <c r="G266" s="17">
        <f t="shared" si="33"/>
        <v>0</v>
      </c>
      <c r="H266" s="17">
        <f t="shared" si="33"/>
        <v>0</v>
      </c>
      <c r="I266" s="17">
        <f t="shared" si="33"/>
        <v>0</v>
      </c>
      <c r="J266" s="17">
        <f t="shared" si="33"/>
        <v>0</v>
      </c>
      <c r="K266" s="17">
        <f t="shared" si="33"/>
        <v>0</v>
      </c>
      <c r="L266" s="17">
        <f t="shared" si="33"/>
        <v>0</v>
      </c>
      <c r="M266" s="17">
        <f t="shared" si="33"/>
        <v>0</v>
      </c>
      <c r="N266" s="19">
        <f t="shared" si="33"/>
        <v>0</v>
      </c>
      <c r="O266" s="16">
        <f t="shared" si="33"/>
        <v>0</v>
      </c>
      <c r="P266" s="17">
        <f t="shared" si="33"/>
        <v>0</v>
      </c>
      <c r="Q266" s="17">
        <f>SUM(Q267:Q268)</f>
        <v>0</v>
      </c>
      <c r="R266" s="19">
        <f t="shared" si="33"/>
        <v>0</v>
      </c>
      <c r="S266" s="46"/>
      <c r="T266" s="46"/>
      <c r="U266" s="46"/>
    </row>
    <row r="267" spans="1:21" ht="15.75" x14ac:dyDescent="0.25">
      <c r="A267" s="61" t="s">
        <v>390</v>
      </c>
      <c r="B267" s="14"/>
      <c r="C267" s="14"/>
      <c r="D267" s="14" t="s">
        <v>391</v>
      </c>
      <c r="E267" s="33"/>
      <c r="F267" s="38"/>
      <c r="G267" s="39"/>
      <c r="H267" s="39"/>
      <c r="I267" s="39"/>
      <c r="J267" s="39"/>
      <c r="K267" s="39"/>
      <c r="L267" s="39"/>
      <c r="M267" s="39"/>
      <c r="N267" s="40"/>
      <c r="O267" s="38"/>
      <c r="P267" s="39"/>
      <c r="Q267" s="39"/>
      <c r="R267" s="40"/>
      <c r="S267" s="46"/>
      <c r="T267" s="46"/>
      <c r="U267" s="46"/>
    </row>
    <row r="268" spans="1:21" ht="15.75" x14ac:dyDescent="0.25">
      <c r="A268" s="61" t="s">
        <v>392</v>
      </c>
      <c r="B268" s="14"/>
      <c r="C268" s="14"/>
      <c r="D268" s="14" t="s">
        <v>393</v>
      </c>
      <c r="E268" s="33"/>
      <c r="F268" s="38"/>
      <c r="G268" s="39"/>
      <c r="H268" s="39"/>
      <c r="I268" s="39"/>
      <c r="J268" s="39"/>
      <c r="K268" s="39"/>
      <c r="L268" s="39"/>
      <c r="M268" s="39"/>
      <c r="N268" s="40"/>
      <c r="O268" s="38"/>
      <c r="P268" s="39"/>
      <c r="Q268" s="39"/>
      <c r="R268" s="40"/>
      <c r="S268" s="46"/>
      <c r="T268" s="46"/>
      <c r="U268" s="46"/>
    </row>
    <row r="269" spans="1:21" ht="15.75" x14ac:dyDescent="0.25">
      <c r="A269" s="61"/>
      <c r="B269" s="14"/>
      <c r="C269" s="14"/>
      <c r="D269" s="14"/>
      <c r="E269" s="33"/>
      <c r="F269" s="38"/>
      <c r="G269" s="39"/>
      <c r="H269" s="39"/>
      <c r="I269" s="39"/>
      <c r="J269" s="39"/>
      <c r="K269" s="39"/>
      <c r="L269" s="39"/>
      <c r="M269" s="39"/>
      <c r="N269" s="40"/>
      <c r="O269" s="38"/>
      <c r="P269" s="39"/>
      <c r="Q269" s="39"/>
      <c r="R269" s="40"/>
      <c r="S269" s="46"/>
      <c r="T269" s="46"/>
      <c r="U269" s="46"/>
    </row>
    <row r="270" spans="1:21" ht="15.75" x14ac:dyDescent="0.25">
      <c r="A270" s="61" t="s">
        <v>394</v>
      </c>
      <c r="B270" s="14"/>
      <c r="C270" s="15" t="s">
        <v>395</v>
      </c>
      <c r="D270" s="14"/>
      <c r="E270" s="33"/>
      <c r="F270" s="16"/>
      <c r="G270" s="17"/>
      <c r="H270" s="17"/>
      <c r="I270" s="17"/>
      <c r="J270" s="17"/>
      <c r="K270" s="17"/>
      <c r="L270" s="17"/>
      <c r="M270" s="17"/>
      <c r="N270" s="19"/>
      <c r="O270" s="16"/>
      <c r="P270" s="17"/>
      <c r="Q270" s="17"/>
      <c r="R270" s="19"/>
      <c r="S270" s="46"/>
      <c r="T270" s="46"/>
      <c r="U270" s="46"/>
    </row>
    <row r="271" spans="1:21" ht="15.75" x14ac:dyDescent="0.25">
      <c r="A271" s="61"/>
      <c r="B271" s="14"/>
      <c r="C271" s="15"/>
      <c r="D271" s="14"/>
      <c r="E271" s="33"/>
      <c r="F271" s="63"/>
      <c r="G271" s="64"/>
      <c r="H271" s="64"/>
      <c r="I271" s="64"/>
      <c r="J271" s="64"/>
      <c r="K271" s="64"/>
      <c r="L271" s="64"/>
      <c r="M271" s="64"/>
      <c r="N271" s="65"/>
      <c r="O271" s="63"/>
      <c r="P271" s="64"/>
      <c r="Q271" s="64"/>
      <c r="R271" s="65"/>
      <c r="S271" s="46"/>
      <c r="T271" s="46"/>
      <c r="U271" s="46"/>
    </row>
    <row r="272" spans="1:21" ht="19.5" thickBot="1" x14ac:dyDescent="0.35">
      <c r="A272" s="61"/>
      <c r="B272" s="25" t="s">
        <v>396</v>
      </c>
      <c r="C272" s="14"/>
      <c r="D272" s="14"/>
      <c r="E272" s="33"/>
      <c r="F272" s="41">
        <f t="shared" ref="F272:R272" si="34">SUM(F270,F266,F261,F257,F252,F248,F243)</f>
        <v>0</v>
      </c>
      <c r="G272" s="42">
        <f t="shared" si="34"/>
        <v>0</v>
      </c>
      <c r="H272" s="42">
        <f t="shared" si="34"/>
        <v>0</v>
      </c>
      <c r="I272" s="42">
        <f t="shared" si="34"/>
        <v>0</v>
      </c>
      <c r="J272" s="42">
        <f t="shared" si="34"/>
        <v>0</v>
      </c>
      <c r="K272" s="42">
        <f t="shared" si="34"/>
        <v>0</v>
      </c>
      <c r="L272" s="42">
        <f t="shared" si="34"/>
        <v>0</v>
      </c>
      <c r="M272" s="42">
        <f t="shared" si="34"/>
        <v>0</v>
      </c>
      <c r="N272" s="43">
        <f t="shared" si="34"/>
        <v>0</v>
      </c>
      <c r="O272" s="41">
        <f t="shared" si="34"/>
        <v>71.772000000000006</v>
      </c>
      <c r="P272" s="42">
        <f t="shared" si="34"/>
        <v>466.51799999999997</v>
      </c>
      <c r="Q272" s="42">
        <f t="shared" si="34"/>
        <v>980.88400000000001</v>
      </c>
      <c r="R272" s="43">
        <f t="shared" si="34"/>
        <v>0</v>
      </c>
      <c r="S272" s="46"/>
      <c r="T272" s="46"/>
      <c r="U272" s="46"/>
    </row>
    <row r="273" spans="1:18" ht="15.75" x14ac:dyDescent="0.25">
      <c r="A273" s="61"/>
      <c r="B273" s="14"/>
      <c r="C273" s="14"/>
      <c r="D273" s="14"/>
      <c r="E273" s="33"/>
      <c r="F273" s="66"/>
      <c r="G273" s="66"/>
      <c r="H273" s="66"/>
      <c r="I273" s="66"/>
      <c r="J273" s="66"/>
      <c r="K273" s="66"/>
      <c r="L273" s="66"/>
      <c r="M273" s="66"/>
      <c r="N273" s="66"/>
    </row>
    <row r="274" spans="1:18" ht="16.5" thickBot="1" x14ac:dyDescent="0.3">
      <c r="A274" s="61"/>
      <c r="B274" s="14"/>
      <c r="C274" s="14"/>
      <c r="D274" s="14"/>
      <c r="E274" s="33"/>
      <c r="F274" s="66"/>
      <c r="G274" s="66"/>
      <c r="H274" s="66"/>
      <c r="I274" s="66"/>
      <c r="J274" s="66"/>
      <c r="K274" s="66"/>
      <c r="L274" s="66"/>
      <c r="M274" s="66"/>
      <c r="N274" s="66"/>
    </row>
    <row r="275" spans="1:18" ht="29.25" customHeight="1" x14ac:dyDescent="0.25">
      <c r="A275" s="67">
        <v>6</v>
      </c>
      <c r="B275" s="195" t="s">
        <v>397</v>
      </c>
      <c r="C275" s="196"/>
      <c r="D275" s="197"/>
      <c r="E275" s="6"/>
      <c r="F275" s="198" t="str">
        <f>F$2</f>
        <v>METALES PESADOS</v>
      </c>
      <c r="G275" s="199"/>
      <c r="H275" s="199"/>
      <c r="I275" s="199"/>
      <c r="J275" s="199"/>
      <c r="K275" s="199"/>
      <c r="L275" s="199"/>
      <c r="M275" s="199"/>
      <c r="N275" s="200"/>
      <c r="O275" s="209" t="str">
        <f>O$2</f>
        <v>PARTÍCULAS</v>
      </c>
      <c r="P275" s="199"/>
      <c r="Q275" s="199"/>
      <c r="R275" s="200"/>
    </row>
    <row r="276" spans="1:18" ht="15.75" thickBot="1" x14ac:dyDescent="0.3">
      <c r="A276" s="174"/>
      <c r="B276" s="9"/>
      <c r="C276" s="9"/>
      <c r="D276" s="9"/>
      <c r="E276" s="9"/>
      <c r="F276" s="11" t="str">
        <f t="shared" ref="F276:R276" si="35">F$3</f>
        <v>As (kg)</v>
      </c>
      <c r="G276" s="12" t="str">
        <f t="shared" si="35"/>
        <v>Cd (kg)</v>
      </c>
      <c r="H276" s="12" t="str">
        <f t="shared" si="35"/>
        <v>Cr (kg)</v>
      </c>
      <c r="I276" s="12" t="str">
        <f t="shared" si="35"/>
        <v>Cu (kg)</v>
      </c>
      <c r="J276" s="12" t="str">
        <f t="shared" si="35"/>
        <v>Hg (kg)</v>
      </c>
      <c r="K276" s="12" t="str">
        <f t="shared" si="35"/>
        <v>Ni (kg)</v>
      </c>
      <c r="L276" s="12" t="str">
        <f t="shared" si="35"/>
        <v>Pb (kg)</v>
      </c>
      <c r="M276" s="12" t="str">
        <f t="shared" si="35"/>
        <v>Se (kg)</v>
      </c>
      <c r="N276" s="13" t="str">
        <f t="shared" si="35"/>
        <v>Zn (kg)</v>
      </c>
      <c r="O276" s="98" t="str">
        <f t="shared" si="35"/>
        <v>PM2,5 (t)</v>
      </c>
      <c r="P276" s="99" t="str">
        <f t="shared" si="35"/>
        <v>PM10 (t)</v>
      </c>
      <c r="Q276" s="99" t="str">
        <f t="shared" si="35"/>
        <v>PST (t)</v>
      </c>
      <c r="R276" s="100" t="str">
        <f t="shared" si="35"/>
        <v>BC (t)</v>
      </c>
    </row>
    <row r="277" spans="1:18" ht="15.75" x14ac:dyDescent="0.25">
      <c r="A277" s="61" t="s">
        <v>398</v>
      </c>
      <c r="B277" s="14"/>
      <c r="C277" s="15" t="s">
        <v>399</v>
      </c>
      <c r="D277" s="14"/>
      <c r="E277" s="33"/>
      <c r="F277" s="16">
        <f t="shared" ref="F277:R277" si="36">SUM(F278:F286)</f>
        <v>0</v>
      </c>
      <c r="G277" s="17">
        <f t="shared" si="36"/>
        <v>0</v>
      </c>
      <c r="H277" s="17">
        <f t="shared" si="36"/>
        <v>0</v>
      </c>
      <c r="I277" s="17">
        <f t="shared" si="36"/>
        <v>0</v>
      </c>
      <c r="J277" s="17">
        <f t="shared" si="36"/>
        <v>0</v>
      </c>
      <c r="K277" s="17">
        <f t="shared" si="36"/>
        <v>0</v>
      </c>
      <c r="L277" s="17">
        <f t="shared" si="36"/>
        <v>0</v>
      </c>
      <c r="M277" s="17">
        <f t="shared" si="36"/>
        <v>0</v>
      </c>
      <c r="N277" s="19">
        <f t="shared" si="36"/>
        <v>0</v>
      </c>
      <c r="O277" s="16">
        <f t="shared" si="36"/>
        <v>0</v>
      </c>
      <c r="P277" s="17">
        <f t="shared" si="36"/>
        <v>0</v>
      </c>
      <c r="Q277" s="17">
        <f>SUM(Q278:Q286)</f>
        <v>0</v>
      </c>
      <c r="R277" s="19">
        <f t="shared" si="36"/>
        <v>0</v>
      </c>
    </row>
    <row r="278" spans="1:18" ht="15.75" x14ac:dyDescent="0.25">
      <c r="A278" s="61" t="s">
        <v>400</v>
      </c>
      <c r="B278" s="14"/>
      <c r="C278" s="14"/>
      <c r="D278" s="14" t="s">
        <v>401</v>
      </c>
      <c r="E278" s="33"/>
      <c r="F278" s="22"/>
      <c r="G278" s="23"/>
      <c r="H278" s="23"/>
      <c r="I278" s="23"/>
      <c r="J278" s="23"/>
      <c r="K278" s="23"/>
      <c r="L278" s="23"/>
      <c r="M278" s="23"/>
      <c r="N278" s="24"/>
      <c r="O278" s="22"/>
      <c r="P278" s="23"/>
      <c r="Q278" s="23"/>
      <c r="R278" s="24"/>
    </row>
    <row r="279" spans="1:18" ht="15.75" x14ac:dyDescent="0.25">
      <c r="A279" s="61" t="s">
        <v>402</v>
      </c>
      <c r="B279" s="14"/>
      <c r="C279" s="14"/>
      <c r="D279" s="14" t="s">
        <v>403</v>
      </c>
      <c r="E279" s="33"/>
      <c r="F279" s="22"/>
      <c r="G279" s="23"/>
      <c r="H279" s="23"/>
      <c r="I279" s="23"/>
      <c r="J279" s="23"/>
      <c r="K279" s="23"/>
      <c r="L279" s="23"/>
      <c r="M279" s="23"/>
      <c r="N279" s="24"/>
      <c r="O279" s="22"/>
      <c r="P279" s="23"/>
      <c r="Q279" s="23"/>
      <c r="R279" s="24"/>
    </row>
    <row r="280" spans="1:18" ht="15.75" x14ac:dyDescent="0.25">
      <c r="A280" s="61" t="s">
        <v>404</v>
      </c>
      <c r="B280" s="14"/>
      <c r="C280" s="14"/>
      <c r="D280" s="14" t="s">
        <v>405</v>
      </c>
      <c r="E280" s="33"/>
      <c r="F280" s="22"/>
      <c r="G280" s="23"/>
      <c r="H280" s="23"/>
      <c r="I280" s="23"/>
      <c r="J280" s="23"/>
      <c r="K280" s="23"/>
      <c r="L280" s="23"/>
      <c r="M280" s="23"/>
      <c r="N280" s="24"/>
      <c r="O280" s="22"/>
      <c r="P280" s="23"/>
      <c r="Q280" s="23"/>
      <c r="R280" s="24"/>
    </row>
    <row r="281" spans="1:18" ht="15.75" x14ac:dyDescent="0.25">
      <c r="A281" s="61" t="s">
        <v>406</v>
      </c>
      <c r="B281" s="14"/>
      <c r="C281" s="14"/>
      <c r="D281" s="14" t="s">
        <v>407</v>
      </c>
      <c r="E281" s="33"/>
      <c r="F281" s="22"/>
      <c r="G281" s="23"/>
      <c r="H281" s="23"/>
      <c r="I281" s="23"/>
      <c r="J281" s="23"/>
      <c r="K281" s="23"/>
      <c r="L281" s="23"/>
      <c r="M281" s="23"/>
      <c r="N281" s="24"/>
      <c r="O281" s="22"/>
      <c r="P281" s="23"/>
      <c r="Q281" s="23"/>
      <c r="R281" s="24"/>
    </row>
    <row r="282" spans="1:18" ht="15.75" x14ac:dyDescent="0.25">
      <c r="A282" s="61" t="s">
        <v>408</v>
      </c>
      <c r="B282" s="14"/>
      <c r="C282" s="14"/>
      <c r="D282" s="14" t="s">
        <v>409</v>
      </c>
      <c r="E282" s="33"/>
      <c r="F282" s="22"/>
      <c r="G282" s="23"/>
      <c r="H282" s="23"/>
      <c r="I282" s="23"/>
      <c r="J282" s="23"/>
      <c r="K282" s="23"/>
      <c r="L282" s="23"/>
      <c r="M282" s="23"/>
      <c r="N282" s="24"/>
      <c r="O282" s="22"/>
      <c r="P282" s="23"/>
      <c r="Q282" s="23"/>
      <c r="R282" s="24"/>
    </row>
    <row r="283" spans="1:18" ht="15.75" x14ac:dyDescent="0.25">
      <c r="A283" s="61" t="s">
        <v>410</v>
      </c>
      <c r="B283" s="14"/>
      <c r="C283" s="14"/>
      <c r="D283" s="14" t="s">
        <v>411</v>
      </c>
      <c r="E283" s="33"/>
      <c r="F283" s="22"/>
      <c r="G283" s="23"/>
      <c r="H283" s="23"/>
      <c r="I283" s="23"/>
      <c r="J283" s="23"/>
      <c r="K283" s="23"/>
      <c r="L283" s="23"/>
      <c r="M283" s="23"/>
      <c r="N283" s="24"/>
      <c r="O283" s="22"/>
      <c r="P283" s="23"/>
      <c r="Q283" s="23"/>
      <c r="R283" s="24"/>
    </row>
    <row r="284" spans="1:18" ht="15.75" x14ac:dyDescent="0.25">
      <c r="A284" s="61" t="s">
        <v>412</v>
      </c>
      <c r="B284" s="14"/>
      <c r="C284" s="14"/>
      <c r="D284" s="14" t="s">
        <v>413</v>
      </c>
      <c r="E284" s="33"/>
      <c r="F284" s="22"/>
      <c r="G284" s="23"/>
      <c r="H284" s="23"/>
      <c r="I284" s="23"/>
      <c r="J284" s="23"/>
      <c r="K284" s="23"/>
      <c r="L284" s="23"/>
      <c r="M284" s="23"/>
      <c r="N284" s="24"/>
      <c r="O284" s="22"/>
      <c r="P284" s="23"/>
      <c r="Q284" s="23"/>
      <c r="R284" s="24"/>
    </row>
    <row r="285" spans="1:18" ht="15.75" x14ac:dyDescent="0.25">
      <c r="A285" s="61" t="s">
        <v>414</v>
      </c>
      <c r="B285" s="14"/>
      <c r="C285" s="14"/>
      <c r="D285" s="14" t="s">
        <v>415</v>
      </c>
      <c r="E285" s="33"/>
      <c r="F285" s="22"/>
      <c r="G285" s="23"/>
      <c r="H285" s="23"/>
      <c r="I285" s="23"/>
      <c r="J285" s="23"/>
      <c r="K285" s="23"/>
      <c r="L285" s="23"/>
      <c r="M285" s="23"/>
      <c r="N285" s="24"/>
      <c r="O285" s="22"/>
      <c r="P285" s="23"/>
      <c r="Q285" s="23"/>
      <c r="R285" s="24"/>
    </row>
    <row r="286" spans="1:18" ht="15.75" x14ac:dyDescent="0.25">
      <c r="A286" s="61" t="s">
        <v>416</v>
      </c>
      <c r="B286" s="14"/>
      <c r="C286" s="14"/>
      <c r="D286" s="14" t="s">
        <v>417</v>
      </c>
      <c r="E286" s="33"/>
      <c r="F286" s="22"/>
      <c r="G286" s="23"/>
      <c r="H286" s="23"/>
      <c r="I286" s="23"/>
      <c r="J286" s="23"/>
      <c r="K286" s="23"/>
      <c r="L286" s="23"/>
      <c r="M286" s="23"/>
      <c r="N286" s="24"/>
      <c r="O286" s="22"/>
      <c r="P286" s="23"/>
      <c r="Q286" s="23"/>
      <c r="R286" s="24"/>
    </row>
    <row r="287" spans="1:18" ht="15.75" x14ac:dyDescent="0.25">
      <c r="A287" s="61"/>
      <c r="B287" s="14"/>
      <c r="C287" s="14"/>
      <c r="D287" s="14"/>
      <c r="E287" s="33"/>
      <c r="F287" s="22"/>
      <c r="G287" s="23"/>
      <c r="H287" s="23"/>
      <c r="I287" s="23"/>
      <c r="J287" s="23"/>
      <c r="K287" s="23"/>
      <c r="L287" s="23"/>
      <c r="M287" s="23"/>
      <c r="N287" s="24"/>
      <c r="O287" s="22"/>
      <c r="P287" s="23"/>
      <c r="Q287" s="23"/>
      <c r="R287" s="24"/>
    </row>
    <row r="288" spans="1:18" ht="15.75" x14ac:dyDescent="0.25">
      <c r="A288" s="61" t="s">
        <v>418</v>
      </c>
      <c r="B288" s="14"/>
      <c r="C288" s="15" t="s">
        <v>419</v>
      </c>
      <c r="D288" s="14"/>
      <c r="E288" s="33"/>
      <c r="F288" s="16">
        <f t="shared" ref="F288:R288" si="37">SUM(F289:F292)</f>
        <v>0</v>
      </c>
      <c r="G288" s="17">
        <f t="shared" si="37"/>
        <v>0</v>
      </c>
      <c r="H288" s="17">
        <f t="shared" si="37"/>
        <v>0</v>
      </c>
      <c r="I288" s="17">
        <f t="shared" si="37"/>
        <v>0</v>
      </c>
      <c r="J288" s="17">
        <f t="shared" si="37"/>
        <v>0</v>
      </c>
      <c r="K288" s="17">
        <f t="shared" si="37"/>
        <v>0</v>
      </c>
      <c r="L288" s="17">
        <f t="shared" si="37"/>
        <v>0</v>
      </c>
      <c r="M288" s="17">
        <f t="shared" si="37"/>
        <v>0</v>
      </c>
      <c r="N288" s="19">
        <f t="shared" si="37"/>
        <v>0</v>
      </c>
      <c r="O288" s="16">
        <f t="shared" si="37"/>
        <v>0</v>
      </c>
      <c r="P288" s="17">
        <f t="shared" si="37"/>
        <v>0</v>
      </c>
      <c r="Q288" s="17">
        <f>SUM(Q289:Q292)</f>
        <v>0</v>
      </c>
      <c r="R288" s="19">
        <f t="shared" si="37"/>
        <v>0</v>
      </c>
    </row>
    <row r="289" spans="1:18" ht="15.75" x14ac:dyDescent="0.25">
      <c r="A289" s="61" t="s">
        <v>420</v>
      </c>
      <c r="B289" s="14"/>
      <c r="C289" s="14"/>
      <c r="D289" s="14" t="s">
        <v>421</v>
      </c>
      <c r="E289" s="33"/>
      <c r="F289" s="22"/>
      <c r="G289" s="23"/>
      <c r="H289" s="23"/>
      <c r="I289" s="23"/>
      <c r="J289" s="23"/>
      <c r="K289" s="23"/>
      <c r="L289" s="23"/>
      <c r="M289" s="23"/>
      <c r="N289" s="24"/>
      <c r="O289" s="22"/>
      <c r="P289" s="23"/>
      <c r="Q289" s="23"/>
      <c r="R289" s="24"/>
    </row>
    <row r="290" spans="1:18" ht="15.75" x14ac:dyDescent="0.25">
      <c r="A290" s="61" t="s">
        <v>422</v>
      </c>
      <c r="B290" s="14"/>
      <c r="C290" s="14"/>
      <c r="D290" s="14" t="s">
        <v>423</v>
      </c>
      <c r="E290" s="33"/>
      <c r="F290" s="22"/>
      <c r="G290" s="23"/>
      <c r="H290" s="23"/>
      <c r="I290" s="23"/>
      <c r="J290" s="23"/>
      <c r="K290" s="23"/>
      <c r="L290" s="23"/>
      <c r="M290" s="23"/>
      <c r="N290" s="24"/>
      <c r="O290" s="22"/>
      <c r="P290" s="23"/>
      <c r="Q290" s="23"/>
      <c r="R290" s="24"/>
    </row>
    <row r="291" spans="1:18" ht="15.75" x14ac:dyDescent="0.25">
      <c r="A291" s="61" t="s">
        <v>424</v>
      </c>
      <c r="B291" s="14"/>
      <c r="C291" s="14"/>
      <c r="D291" s="14" t="s">
        <v>425</v>
      </c>
      <c r="E291" s="33"/>
      <c r="F291" s="22"/>
      <c r="G291" s="23"/>
      <c r="H291" s="23"/>
      <c r="I291" s="23"/>
      <c r="J291" s="23"/>
      <c r="K291" s="23"/>
      <c r="L291" s="23"/>
      <c r="M291" s="23"/>
      <c r="N291" s="24"/>
      <c r="O291" s="22"/>
      <c r="P291" s="23"/>
      <c r="Q291" s="23"/>
      <c r="R291" s="24"/>
    </row>
    <row r="292" spans="1:18" ht="15.75" x14ac:dyDescent="0.25">
      <c r="A292" s="61" t="s">
        <v>426</v>
      </c>
      <c r="B292" s="14"/>
      <c r="C292" s="14"/>
      <c r="D292" s="14" t="s">
        <v>427</v>
      </c>
      <c r="E292" s="33"/>
      <c r="F292" s="22"/>
      <c r="G292" s="23"/>
      <c r="H292" s="23"/>
      <c r="I292" s="23"/>
      <c r="J292" s="23"/>
      <c r="K292" s="23"/>
      <c r="L292" s="23"/>
      <c r="M292" s="23"/>
      <c r="N292" s="24"/>
      <c r="O292" s="22"/>
      <c r="P292" s="23"/>
      <c r="Q292" s="23"/>
      <c r="R292" s="24"/>
    </row>
    <row r="293" spans="1:18" ht="15.75" x14ac:dyDescent="0.25">
      <c r="A293" s="61"/>
      <c r="B293" s="14"/>
      <c r="C293" s="14"/>
      <c r="D293" s="14"/>
      <c r="E293" s="33"/>
      <c r="F293" s="22"/>
      <c r="G293" s="23"/>
      <c r="H293" s="23"/>
      <c r="I293" s="23"/>
      <c r="J293" s="23"/>
      <c r="K293" s="23"/>
      <c r="L293" s="23"/>
      <c r="M293" s="23"/>
      <c r="N293" s="24"/>
      <c r="O293" s="22"/>
      <c r="P293" s="23"/>
      <c r="Q293" s="23"/>
      <c r="R293" s="24"/>
    </row>
    <row r="294" spans="1:18" ht="15.75" x14ac:dyDescent="0.25">
      <c r="A294" s="61" t="s">
        <v>428</v>
      </c>
      <c r="B294" s="14"/>
      <c r="C294" s="15" t="s">
        <v>429</v>
      </c>
      <c r="D294" s="14"/>
      <c r="E294" s="33"/>
      <c r="F294" s="16">
        <f t="shared" ref="F294:R294" si="38">SUM(F295:F308)</f>
        <v>0</v>
      </c>
      <c r="G294" s="17">
        <f t="shared" si="38"/>
        <v>0</v>
      </c>
      <c r="H294" s="17">
        <f t="shared" si="38"/>
        <v>0</v>
      </c>
      <c r="I294" s="17">
        <f t="shared" si="38"/>
        <v>0</v>
      </c>
      <c r="J294" s="17">
        <f t="shared" si="38"/>
        <v>0</v>
      </c>
      <c r="K294" s="17">
        <f t="shared" si="38"/>
        <v>0</v>
      </c>
      <c r="L294" s="17">
        <f t="shared" si="38"/>
        <v>0</v>
      </c>
      <c r="M294" s="17">
        <f t="shared" si="38"/>
        <v>0</v>
      </c>
      <c r="N294" s="19">
        <f t="shared" si="38"/>
        <v>0</v>
      </c>
      <c r="O294" s="16">
        <f t="shared" si="38"/>
        <v>0</v>
      </c>
      <c r="P294" s="17">
        <f t="shared" si="38"/>
        <v>0</v>
      </c>
      <c r="Q294" s="17">
        <f>SUM(Q295:Q308)</f>
        <v>0</v>
      </c>
      <c r="R294" s="19">
        <f t="shared" si="38"/>
        <v>0</v>
      </c>
    </row>
    <row r="295" spans="1:18" ht="15.75" x14ac:dyDescent="0.25">
      <c r="A295" s="61" t="s">
        <v>430</v>
      </c>
      <c r="B295" s="14"/>
      <c r="C295" s="14"/>
      <c r="D295" s="14" t="s">
        <v>431</v>
      </c>
      <c r="E295" s="33"/>
      <c r="F295" s="22"/>
      <c r="G295" s="23"/>
      <c r="H295" s="23"/>
      <c r="I295" s="23"/>
      <c r="J295" s="23"/>
      <c r="K295" s="23"/>
      <c r="L295" s="23"/>
      <c r="M295" s="23"/>
      <c r="N295" s="24"/>
      <c r="O295" s="22"/>
      <c r="P295" s="23"/>
      <c r="Q295" s="23"/>
      <c r="R295" s="24"/>
    </row>
    <row r="296" spans="1:18" ht="15.75" x14ac:dyDescent="0.25">
      <c r="A296" s="61" t="s">
        <v>432</v>
      </c>
      <c r="B296" s="14"/>
      <c r="C296" s="14"/>
      <c r="D296" s="14" t="s">
        <v>433</v>
      </c>
      <c r="E296" s="33"/>
      <c r="F296" s="22"/>
      <c r="G296" s="23"/>
      <c r="H296" s="23"/>
      <c r="I296" s="23"/>
      <c r="J296" s="23"/>
      <c r="K296" s="23"/>
      <c r="L296" s="23"/>
      <c r="M296" s="23"/>
      <c r="N296" s="24"/>
      <c r="O296" s="22"/>
      <c r="P296" s="23"/>
      <c r="Q296" s="23"/>
      <c r="R296" s="24"/>
    </row>
    <row r="297" spans="1:18" ht="15.75" x14ac:dyDescent="0.25">
      <c r="A297" s="61" t="s">
        <v>434</v>
      </c>
      <c r="B297" s="14"/>
      <c r="C297" s="14"/>
      <c r="D297" s="14" t="s">
        <v>435</v>
      </c>
      <c r="E297" s="33"/>
      <c r="F297" s="22"/>
      <c r="G297" s="23"/>
      <c r="H297" s="23"/>
      <c r="I297" s="23"/>
      <c r="J297" s="23"/>
      <c r="K297" s="23"/>
      <c r="L297" s="23"/>
      <c r="M297" s="23"/>
      <c r="N297" s="24"/>
      <c r="O297" s="22"/>
      <c r="P297" s="23"/>
      <c r="Q297" s="23"/>
      <c r="R297" s="24"/>
    </row>
    <row r="298" spans="1:18" ht="15.75" x14ac:dyDescent="0.25">
      <c r="A298" s="61" t="s">
        <v>436</v>
      </c>
      <c r="B298" s="14"/>
      <c r="C298" s="14"/>
      <c r="D298" s="14" t="s">
        <v>437</v>
      </c>
      <c r="E298" s="33"/>
      <c r="F298" s="22"/>
      <c r="G298" s="23"/>
      <c r="H298" s="23"/>
      <c r="I298" s="23"/>
      <c r="J298" s="23"/>
      <c r="K298" s="23"/>
      <c r="L298" s="23"/>
      <c r="M298" s="23"/>
      <c r="N298" s="24"/>
      <c r="O298" s="22"/>
      <c r="P298" s="23"/>
      <c r="Q298" s="23"/>
      <c r="R298" s="24"/>
    </row>
    <row r="299" spans="1:18" ht="15.75" x14ac:dyDescent="0.25">
      <c r="A299" s="61" t="s">
        <v>438</v>
      </c>
      <c r="B299" s="14"/>
      <c r="C299" s="14"/>
      <c r="D299" s="14" t="s">
        <v>439</v>
      </c>
      <c r="E299" s="33"/>
      <c r="F299" s="22"/>
      <c r="G299" s="23"/>
      <c r="H299" s="23"/>
      <c r="I299" s="23"/>
      <c r="J299" s="23"/>
      <c r="K299" s="23"/>
      <c r="L299" s="23"/>
      <c r="M299" s="23"/>
      <c r="N299" s="24"/>
      <c r="O299" s="22"/>
      <c r="P299" s="23"/>
      <c r="Q299" s="23"/>
      <c r="R299" s="24"/>
    </row>
    <row r="300" spans="1:18" ht="15.75" x14ac:dyDescent="0.25">
      <c r="A300" s="61" t="s">
        <v>440</v>
      </c>
      <c r="B300" s="14"/>
      <c r="C300" s="14"/>
      <c r="D300" s="14" t="s">
        <v>441</v>
      </c>
      <c r="E300" s="33"/>
      <c r="F300" s="22"/>
      <c r="G300" s="23"/>
      <c r="H300" s="23"/>
      <c r="I300" s="23"/>
      <c r="J300" s="23"/>
      <c r="K300" s="23"/>
      <c r="L300" s="23"/>
      <c r="M300" s="23"/>
      <c r="N300" s="24"/>
      <c r="O300" s="22"/>
      <c r="P300" s="23"/>
      <c r="Q300" s="23"/>
      <c r="R300" s="24"/>
    </row>
    <row r="301" spans="1:18" ht="15.75" x14ac:dyDescent="0.25">
      <c r="A301" s="61" t="s">
        <v>442</v>
      </c>
      <c r="B301" s="14"/>
      <c r="C301" s="14"/>
      <c r="D301" s="14" t="s">
        <v>443</v>
      </c>
      <c r="E301" s="33"/>
      <c r="F301" s="22"/>
      <c r="G301" s="23"/>
      <c r="H301" s="23"/>
      <c r="I301" s="23"/>
      <c r="J301" s="23"/>
      <c r="K301" s="23"/>
      <c r="L301" s="23"/>
      <c r="M301" s="23"/>
      <c r="N301" s="24"/>
      <c r="O301" s="22"/>
      <c r="P301" s="23"/>
      <c r="Q301" s="23"/>
      <c r="R301" s="24"/>
    </row>
    <row r="302" spans="1:18" ht="15.75" x14ac:dyDescent="0.25">
      <c r="A302" s="61" t="s">
        <v>444</v>
      </c>
      <c r="B302" s="14"/>
      <c r="C302" s="14"/>
      <c r="D302" s="14" t="s">
        <v>445</v>
      </c>
      <c r="E302" s="33"/>
      <c r="F302" s="22"/>
      <c r="G302" s="23"/>
      <c r="H302" s="23"/>
      <c r="I302" s="23"/>
      <c r="J302" s="23"/>
      <c r="K302" s="23"/>
      <c r="L302" s="23"/>
      <c r="M302" s="23"/>
      <c r="N302" s="24"/>
      <c r="O302" s="22"/>
      <c r="P302" s="23"/>
      <c r="Q302" s="23"/>
      <c r="R302" s="24"/>
    </row>
    <row r="303" spans="1:18" ht="15.75" x14ac:dyDescent="0.25">
      <c r="A303" s="61" t="s">
        <v>446</v>
      </c>
      <c r="B303" s="14"/>
      <c r="C303" s="14"/>
      <c r="D303" s="14" t="s">
        <v>447</v>
      </c>
      <c r="E303" s="33"/>
      <c r="F303" s="22"/>
      <c r="G303" s="23"/>
      <c r="H303" s="23"/>
      <c r="I303" s="23"/>
      <c r="J303" s="23"/>
      <c r="K303" s="23"/>
      <c r="L303" s="23"/>
      <c r="M303" s="23"/>
      <c r="N303" s="24"/>
      <c r="O303" s="22"/>
      <c r="P303" s="23"/>
      <c r="Q303" s="23"/>
      <c r="R303" s="24"/>
    </row>
    <row r="304" spans="1:18" ht="15.75" x14ac:dyDescent="0.25">
      <c r="A304" s="61" t="s">
        <v>448</v>
      </c>
      <c r="B304" s="14"/>
      <c r="C304" s="14"/>
      <c r="D304" s="14" t="s">
        <v>449</v>
      </c>
      <c r="E304" s="33"/>
      <c r="F304" s="22"/>
      <c r="G304" s="23"/>
      <c r="H304" s="23"/>
      <c r="I304" s="23"/>
      <c r="J304" s="23"/>
      <c r="K304" s="23"/>
      <c r="L304" s="23"/>
      <c r="M304" s="23"/>
      <c r="N304" s="24"/>
      <c r="O304" s="22"/>
      <c r="P304" s="23"/>
      <c r="Q304" s="23"/>
      <c r="R304" s="24"/>
    </row>
    <row r="305" spans="1:18" ht="15.75" x14ac:dyDescent="0.25">
      <c r="A305" s="61" t="s">
        <v>450</v>
      </c>
      <c r="B305" s="14"/>
      <c r="C305" s="14"/>
      <c r="D305" s="14" t="s">
        <v>451</v>
      </c>
      <c r="E305" s="33"/>
      <c r="F305" s="22"/>
      <c r="G305" s="23"/>
      <c r="H305" s="23"/>
      <c r="I305" s="23"/>
      <c r="J305" s="23"/>
      <c r="K305" s="23"/>
      <c r="L305" s="23"/>
      <c r="M305" s="23"/>
      <c r="N305" s="24"/>
      <c r="O305" s="22"/>
      <c r="P305" s="23"/>
      <c r="Q305" s="23"/>
      <c r="R305" s="24"/>
    </row>
    <row r="306" spans="1:18" ht="15.75" x14ac:dyDescent="0.25">
      <c r="A306" s="61" t="s">
        <v>452</v>
      </c>
      <c r="B306" s="14"/>
      <c r="C306" s="14"/>
      <c r="D306" s="14" t="s">
        <v>453</v>
      </c>
      <c r="E306" s="33"/>
      <c r="F306" s="22"/>
      <c r="G306" s="23"/>
      <c r="H306" s="23"/>
      <c r="I306" s="23"/>
      <c r="J306" s="23"/>
      <c r="K306" s="23"/>
      <c r="L306" s="23"/>
      <c r="M306" s="23"/>
      <c r="N306" s="24"/>
      <c r="O306" s="22"/>
      <c r="P306" s="23"/>
      <c r="Q306" s="23"/>
      <c r="R306" s="24"/>
    </row>
    <row r="307" spans="1:18" ht="15.75" x14ac:dyDescent="0.25">
      <c r="A307" s="61" t="s">
        <v>454</v>
      </c>
      <c r="B307" s="14"/>
      <c r="C307" s="14"/>
      <c r="D307" s="14" t="s">
        <v>455</v>
      </c>
      <c r="E307" s="33"/>
      <c r="F307" s="22"/>
      <c r="G307" s="23"/>
      <c r="H307" s="23"/>
      <c r="I307" s="23"/>
      <c r="J307" s="23"/>
      <c r="K307" s="23"/>
      <c r="L307" s="23"/>
      <c r="M307" s="23"/>
      <c r="N307" s="24"/>
      <c r="O307" s="22"/>
      <c r="P307" s="23"/>
      <c r="Q307" s="23"/>
      <c r="R307" s="24"/>
    </row>
    <row r="308" spans="1:18" ht="16.5" thickBot="1" x14ac:dyDescent="0.3">
      <c r="A308" s="61" t="s">
        <v>456</v>
      </c>
      <c r="B308" s="14"/>
      <c r="C308" s="14"/>
      <c r="D308" s="14" t="s">
        <v>158</v>
      </c>
      <c r="E308" s="33"/>
      <c r="F308" s="107"/>
      <c r="G308" s="108"/>
      <c r="H308" s="108"/>
      <c r="I308" s="108"/>
      <c r="J308" s="108"/>
      <c r="K308" s="108"/>
      <c r="L308" s="108"/>
      <c r="M308" s="108"/>
      <c r="N308" s="109"/>
      <c r="O308" s="107"/>
      <c r="P308" s="108"/>
      <c r="Q308" s="108"/>
      <c r="R308" s="109"/>
    </row>
    <row r="309" spans="1:18" ht="15" x14ac:dyDescent="0.25">
      <c r="A309" s="177"/>
      <c r="B309" s="33"/>
      <c r="C309" s="33"/>
      <c r="D309" s="33"/>
      <c r="E309" s="33"/>
      <c r="F309" s="110"/>
      <c r="G309" s="110"/>
      <c r="H309" s="110"/>
      <c r="I309" s="110"/>
      <c r="J309" s="110"/>
      <c r="K309" s="110"/>
      <c r="L309" s="110"/>
      <c r="M309" s="110"/>
      <c r="N309" s="110"/>
    </row>
    <row r="310" spans="1:18" ht="15.75" thickBot="1" x14ac:dyDescent="0.3">
      <c r="A310" s="177"/>
      <c r="B310" s="33"/>
      <c r="C310" s="33"/>
      <c r="D310" s="33"/>
      <c r="E310" s="33"/>
      <c r="F310" s="69"/>
      <c r="G310" s="69"/>
      <c r="H310" s="69"/>
      <c r="I310" s="69"/>
      <c r="J310" s="69"/>
      <c r="K310" s="69"/>
      <c r="L310" s="69"/>
      <c r="M310" s="69"/>
      <c r="N310" s="69"/>
    </row>
    <row r="311" spans="1:18" ht="29.25" customHeight="1" x14ac:dyDescent="0.25">
      <c r="A311" s="67">
        <v>6</v>
      </c>
      <c r="B311" s="195" t="s">
        <v>397</v>
      </c>
      <c r="C311" s="196"/>
      <c r="D311" s="197"/>
      <c r="E311" s="6"/>
      <c r="F311" s="198" t="str">
        <f>F$2</f>
        <v>METALES PESADOS</v>
      </c>
      <c r="G311" s="199"/>
      <c r="H311" s="199"/>
      <c r="I311" s="199"/>
      <c r="J311" s="199"/>
      <c r="K311" s="199"/>
      <c r="L311" s="199"/>
      <c r="M311" s="199"/>
      <c r="N311" s="200"/>
      <c r="O311" s="209" t="str">
        <f>O$2</f>
        <v>PARTÍCULAS</v>
      </c>
      <c r="P311" s="199"/>
      <c r="Q311" s="199"/>
      <c r="R311" s="200"/>
    </row>
    <row r="312" spans="1:18" ht="15.75" thickBot="1" x14ac:dyDescent="0.3">
      <c r="A312" s="174"/>
      <c r="B312" s="9"/>
      <c r="C312" s="9"/>
      <c r="D312" s="9"/>
      <c r="E312" s="9"/>
      <c r="F312" s="11" t="str">
        <f t="shared" ref="F312:R312" si="39">F$3</f>
        <v>As (kg)</v>
      </c>
      <c r="G312" s="12" t="str">
        <f t="shared" si="39"/>
        <v>Cd (kg)</v>
      </c>
      <c r="H312" s="12" t="str">
        <f t="shared" si="39"/>
        <v>Cr (kg)</v>
      </c>
      <c r="I312" s="12" t="str">
        <f t="shared" si="39"/>
        <v>Cu (kg)</v>
      </c>
      <c r="J312" s="12" t="str">
        <f t="shared" si="39"/>
        <v>Hg (kg)</v>
      </c>
      <c r="K312" s="12" t="str">
        <f t="shared" si="39"/>
        <v>Ni (kg)</v>
      </c>
      <c r="L312" s="12" t="str">
        <f t="shared" si="39"/>
        <v>Pb (kg)</v>
      </c>
      <c r="M312" s="12" t="str">
        <f t="shared" si="39"/>
        <v>Se (kg)</v>
      </c>
      <c r="N312" s="13" t="str">
        <f t="shared" si="39"/>
        <v>Zn (kg)</v>
      </c>
      <c r="O312" s="98" t="str">
        <f t="shared" si="39"/>
        <v>PM2,5 (t)</v>
      </c>
      <c r="P312" s="99" t="str">
        <f t="shared" si="39"/>
        <v>PM10 (t)</v>
      </c>
      <c r="Q312" s="99" t="str">
        <f t="shared" si="39"/>
        <v>PST (t)</v>
      </c>
      <c r="R312" s="100" t="str">
        <f t="shared" si="39"/>
        <v>BC (t)</v>
      </c>
    </row>
    <row r="313" spans="1:18" ht="15.75" x14ac:dyDescent="0.25">
      <c r="A313" s="61" t="s">
        <v>457</v>
      </c>
      <c r="B313" s="14"/>
      <c r="C313" s="15" t="s">
        <v>458</v>
      </c>
      <c r="D313" s="14"/>
      <c r="E313" s="33"/>
      <c r="F313" s="16">
        <f t="shared" ref="F313:R313" si="40">SUM(F314:F324)</f>
        <v>0</v>
      </c>
      <c r="G313" s="17">
        <f t="shared" si="40"/>
        <v>0</v>
      </c>
      <c r="H313" s="17">
        <f t="shared" si="40"/>
        <v>0</v>
      </c>
      <c r="I313" s="17">
        <f t="shared" si="40"/>
        <v>0</v>
      </c>
      <c r="J313" s="17">
        <f t="shared" si="40"/>
        <v>231.11818000000005</v>
      </c>
      <c r="K313" s="17">
        <f t="shared" si="40"/>
        <v>0</v>
      </c>
      <c r="L313" s="17">
        <f t="shared" si="40"/>
        <v>0</v>
      </c>
      <c r="M313" s="17">
        <f t="shared" si="40"/>
        <v>0</v>
      </c>
      <c r="N313" s="19">
        <f t="shared" si="40"/>
        <v>0</v>
      </c>
      <c r="O313" s="16">
        <f t="shared" si="40"/>
        <v>0</v>
      </c>
      <c r="P313" s="17">
        <f t="shared" si="40"/>
        <v>0</v>
      </c>
      <c r="Q313" s="17">
        <f>SUM(Q314:Q324)</f>
        <v>0</v>
      </c>
      <c r="R313" s="19">
        <f t="shared" si="40"/>
        <v>0</v>
      </c>
    </row>
    <row r="314" spans="1:18" ht="15.75" x14ac:dyDescent="0.25">
      <c r="A314" s="61" t="s">
        <v>459</v>
      </c>
      <c r="B314" s="14"/>
      <c r="C314" s="14"/>
      <c r="D314" s="14" t="s">
        <v>460</v>
      </c>
      <c r="E314" s="33"/>
      <c r="F314" s="22"/>
      <c r="G314" s="23"/>
      <c r="H314" s="23"/>
      <c r="I314" s="23"/>
      <c r="J314" s="23"/>
      <c r="K314" s="23"/>
      <c r="L314" s="23"/>
      <c r="M314" s="23"/>
      <c r="N314" s="24"/>
      <c r="O314" s="22"/>
      <c r="P314" s="23"/>
      <c r="Q314" s="23"/>
      <c r="R314" s="24"/>
    </row>
    <row r="315" spans="1:18" ht="15.75" x14ac:dyDescent="0.25">
      <c r="A315" s="61" t="s">
        <v>461</v>
      </c>
      <c r="B315" s="14"/>
      <c r="C315" s="14"/>
      <c r="D315" s="14" t="s">
        <v>462</v>
      </c>
      <c r="E315" s="33"/>
      <c r="F315" s="22"/>
      <c r="G315" s="23"/>
      <c r="H315" s="23"/>
      <c r="I315" s="23"/>
      <c r="J315" s="23"/>
      <c r="K315" s="23"/>
      <c r="L315" s="23"/>
      <c r="M315" s="23"/>
      <c r="N315" s="24"/>
      <c r="O315" s="22"/>
      <c r="P315" s="23"/>
      <c r="Q315" s="23"/>
      <c r="R315" s="24"/>
    </row>
    <row r="316" spans="1:18" ht="15.75" x14ac:dyDescent="0.25">
      <c r="A316" s="61" t="s">
        <v>463</v>
      </c>
      <c r="B316" s="14"/>
      <c r="C316" s="14"/>
      <c r="D316" s="14" t="s">
        <v>464</v>
      </c>
      <c r="E316" s="33"/>
      <c r="F316" s="22"/>
      <c r="G316" s="23"/>
      <c r="H316" s="23"/>
      <c r="I316" s="23"/>
      <c r="J316" s="23"/>
      <c r="K316" s="23"/>
      <c r="L316" s="23"/>
      <c r="M316" s="23"/>
      <c r="N316" s="24"/>
      <c r="O316" s="22"/>
      <c r="P316" s="23"/>
      <c r="Q316" s="23"/>
      <c r="R316" s="24"/>
    </row>
    <row r="317" spans="1:18" ht="15.75" x14ac:dyDescent="0.25">
      <c r="A317" s="61" t="s">
        <v>465</v>
      </c>
      <c r="B317" s="14"/>
      <c r="C317" s="14"/>
      <c r="D317" s="14" t="s">
        <v>466</v>
      </c>
      <c r="E317" s="33"/>
      <c r="F317" s="22"/>
      <c r="G317" s="23"/>
      <c r="H317" s="23"/>
      <c r="I317" s="23"/>
      <c r="J317" s="23"/>
      <c r="K317" s="23"/>
      <c r="L317" s="23"/>
      <c r="M317" s="23"/>
      <c r="N317" s="24"/>
      <c r="O317" s="22"/>
      <c r="P317" s="23"/>
      <c r="Q317" s="23"/>
      <c r="R317" s="24"/>
    </row>
    <row r="318" spans="1:18" ht="15.75" x14ac:dyDescent="0.25">
      <c r="A318" s="61" t="s">
        <v>467</v>
      </c>
      <c r="B318" s="14"/>
      <c r="C318" s="14"/>
      <c r="D318" s="14" t="s">
        <v>468</v>
      </c>
      <c r="E318" s="33"/>
      <c r="F318" s="22"/>
      <c r="G318" s="23"/>
      <c r="H318" s="23"/>
      <c r="I318" s="23"/>
      <c r="J318" s="23"/>
      <c r="K318" s="23"/>
      <c r="L318" s="23"/>
      <c r="M318" s="23"/>
      <c r="N318" s="24"/>
      <c r="O318" s="22"/>
      <c r="P318" s="23"/>
      <c r="Q318" s="23"/>
      <c r="R318" s="24"/>
    </row>
    <row r="319" spans="1:18" ht="15.75" x14ac:dyDescent="0.25">
      <c r="A319" s="61" t="s">
        <v>469</v>
      </c>
      <c r="B319" s="14"/>
      <c r="C319" s="14"/>
      <c r="D319" s="14" t="s">
        <v>470</v>
      </c>
      <c r="E319" s="33"/>
      <c r="F319" s="22"/>
      <c r="G319" s="23"/>
      <c r="H319" s="23"/>
      <c r="I319" s="23"/>
      <c r="J319" s="23"/>
      <c r="K319" s="23"/>
      <c r="L319" s="23"/>
      <c r="M319" s="23"/>
      <c r="N319" s="24"/>
      <c r="O319" s="22"/>
      <c r="P319" s="23"/>
      <c r="Q319" s="23"/>
      <c r="R319" s="24"/>
    </row>
    <row r="320" spans="1:18" ht="15.75" x14ac:dyDescent="0.25">
      <c r="A320" s="61" t="s">
        <v>471</v>
      </c>
      <c r="B320" s="14"/>
      <c r="C320" s="14"/>
      <c r="D320" s="14" t="s">
        <v>472</v>
      </c>
      <c r="E320" s="33"/>
      <c r="F320" s="22"/>
      <c r="G320" s="23"/>
      <c r="H320" s="23"/>
      <c r="I320" s="23"/>
      <c r="J320" s="23"/>
      <c r="K320" s="23"/>
      <c r="L320" s="23"/>
      <c r="M320" s="23"/>
      <c r="N320" s="24"/>
      <c r="O320" s="22"/>
      <c r="P320" s="23"/>
      <c r="Q320" s="23"/>
      <c r="R320" s="24"/>
    </row>
    <row r="321" spans="1:18" ht="15.75" x14ac:dyDescent="0.25">
      <c r="A321" s="61" t="s">
        <v>473</v>
      </c>
      <c r="B321" s="14"/>
      <c r="C321" s="14"/>
      <c r="D321" s="14" t="s">
        <v>474</v>
      </c>
      <c r="E321" s="33"/>
      <c r="F321" s="22"/>
      <c r="G321" s="23"/>
      <c r="H321" s="23"/>
      <c r="I321" s="23"/>
      <c r="J321" s="23">
        <v>231.11818000000005</v>
      </c>
      <c r="K321" s="23"/>
      <c r="L321" s="23"/>
      <c r="M321" s="23"/>
      <c r="N321" s="24"/>
      <c r="O321" s="22"/>
      <c r="P321" s="23"/>
      <c r="Q321" s="23"/>
      <c r="R321" s="24"/>
    </row>
    <row r="322" spans="1:18" ht="15.75" x14ac:dyDescent="0.25">
      <c r="A322" s="61" t="s">
        <v>475</v>
      </c>
      <c r="B322" s="14"/>
      <c r="C322" s="14"/>
      <c r="D322" s="14" t="s">
        <v>476</v>
      </c>
      <c r="E322" s="33"/>
      <c r="F322" s="22"/>
      <c r="G322" s="23"/>
      <c r="H322" s="23"/>
      <c r="I322" s="23"/>
      <c r="J322" s="23"/>
      <c r="K322" s="23"/>
      <c r="L322" s="23"/>
      <c r="M322" s="23"/>
      <c r="N322" s="24"/>
      <c r="O322" s="22"/>
      <c r="P322" s="23"/>
      <c r="Q322" s="23"/>
      <c r="R322" s="24"/>
    </row>
    <row r="323" spans="1:18" ht="15.75" x14ac:dyDescent="0.25">
      <c r="A323" s="61" t="s">
        <v>477</v>
      </c>
      <c r="B323" s="14"/>
      <c r="C323" s="14"/>
      <c r="D323" s="14" t="s">
        <v>478</v>
      </c>
      <c r="E323" s="33"/>
      <c r="F323" s="22"/>
      <c r="G323" s="23"/>
      <c r="H323" s="23"/>
      <c r="I323" s="23"/>
      <c r="J323" s="23"/>
      <c r="K323" s="23"/>
      <c r="L323" s="23"/>
      <c r="M323" s="23"/>
      <c r="N323" s="24"/>
      <c r="O323" s="22"/>
      <c r="P323" s="23"/>
      <c r="Q323" s="23"/>
      <c r="R323" s="24"/>
    </row>
    <row r="324" spans="1:18" ht="15.75" x14ac:dyDescent="0.25">
      <c r="A324" s="61" t="s">
        <v>479</v>
      </c>
      <c r="B324" s="14"/>
      <c r="C324" s="14"/>
      <c r="D324" s="14" t="s">
        <v>480</v>
      </c>
      <c r="E324" s="33"/>
      <c r="F324" s="22"/>
      <c r="G324" s="23"/>
      <c r="H324" s="23"/>
      <c r="I324" s="23"/>
      <c r="J324" s="23"/>
      <c r="K324" s="23"/>
      <c r="L324" s="23"/>
      <c r="M324" s="23"/>
      <c r="N324" s="24"/>
      <c r="O324" s="22"/>
      <c r="P324" s="23"/>
      <c r="Q324" s="23"/>
      <c r="R324" s="24"/>
    </row>
    <row r="325" spans="1:18" ht="15.75" x14ac:dyDescent="0.25">
      <c r="A325" s="61"/>
      <c r="B325" s="14"/>
      <c r="C325" s="14"/>
      <c r="D325" s="14"/>
      <c r="E325" s="33"/>
      <c r="F325" s="22"/>
      <c r="G325" s="23"/>
      <c r="H325" s="23"/>
      <c r="I325" s="23"/>
      <c r="J325" s="23"/>
      <c r="K325" s="23"/>
      <c r="L325" s="23"/>
      <c r="M325" s="23"/>
      <c r="N325" s="24"/>
      <c r="O325" s="22"/>
      <c r="P325" s="23"/>
      <c r="Q325" s="23"/>
      <c r="R325" s="24"/>
    </row>
    <row r="326" spans="1:18" ht="15.75" x14ac:dyDescent="0.25">
      <c r="A326" s="61" t="s">
        <v>481</v>
      </c>
      <c r="B326" s="14"/>
      <c r="C326" s="15" t="s">
        <v>482</v>
      </c>
      <c r="D326" s="14"/>
      <c r="E326" s="33"/>
      <c r="F326" s="16">
        <f t="shared" ref="F326:R326" si="41">SUM(F327:F334)</f>
        <v>0</v>
      </c>
      <c r="G326" s="17">
        <f t="shared" si="41"/>
        <v>0</v>
      </c>
      <c r="H326" s="17">
        <f t="shared" si="41"/>
        <v>0</v>
      </c>
      <c r="I326" s="17">
        <f t="shared" si="41"/>
        <v>0</v>
      </c>
      <c r="J326" s="17">
        <f t="shared" si="41"/>
        <v>0</v>
      </c>
      <c r="K326" s="17">
        <f t="shared" si="41"/>
        <v>0</v>
      </c>
      <c r="L326" s="17">
        <f t="shared" si="41"/>
        <v>0</v>
      </c>
      <c r="M326" s="17">
        <f t="shared" si="41"/>
        <v>0</v>
      </c>
      <c r="N326" s="19">
        <f t="shared" si="41"/>
        <v>0</v>
      </c>
      <c r="O326" s="16">
        <f t="shared" si="41"/>
        <v>0</v>
      </c>
      <c r="P326" s="17">
        <f t="shared" si="41"/>
        <v>0</v>
      </c>
      <c r="Q326" s="17">
        <f>SUM(Q327:Q334)</f>
        <v>0</v>
      </c>
      <c r="R326" s="19">
        <f t="shared" si="41"/>
        <v>0</v>
      </c>
    </row>
    <row r="327" spans="1:18" ht="15.75" x14ac:dyDescent="0.25">
      <c r="A327" s="61" t="s">
        <v>483</v>
      </c>
      <c r="B327" s="14"/>
      <c r="C327" s="14"/>
      <c r="D327" s="14" t="s">
        <v>484</v>
      </c>
      <c r="E327" s="33"/>
      <c r="F327" s="22"/>
      <c r="G327" s="23"/>
      <c r="H327" s="23"/>
      <c r="I327" s="23"/>
      <c r="J327" s="23"/>
      <c r="K327" s="23"/>
      <c r="L327" s="23"/>
      <c r="M327" s="23"/>
      <c r="N327" s="24"/>
      <c r="O327" s="22"/>
      <c r="P327" s="23"/>
      <c r="Q327" s="23"/>
      <c r="R327" s="24"/>
    </row>
    <row r="328" spans="1:18" ht="15.75" x14ac:dyDescent="0.25">
      <c r="A328" s="61" t="s">
        <v>485</v>
      </c>
      <c r="B328" s="14"/>
      <c r="C328" s="14"/>
      <c r="D328" s="14" t="s">
        <v>486</v>
      </c>
      <c r="E328" s="33"/>
      <c r="F328" s="22"/>
      <c r="G328" s="23"/>
      <c r="H328" s="23"/>
      <c r="I328" s="23"/>
      <c r="J328" s="23"/>
      <c r="K328" s="23"/>
      <c r="L328" s="23"/>
      <c r="M328" s="23"/>
      <c r="N328" s="24"/>
      <c r="O328" s="22"/>
      <c r="P328" s="23"/>
      <c r="Q328" s="23"/>
      <c r="R328" s="24"/>
    </row>
    <row r="329" spans="1:18" ht="31.5" customHeight="1" x14ac:dyDescent="0.25">
      <c r="A329" s="61" t="s">
        <v>487</v>
      </c>
      <c r="B329" s="70"/>
      <c r="C329" s="70"/>
      <c r="D329" s="71" t="s">
        <v>488</v>
      </c>
      <c r="E329" s="72"/>
      <c r="F329" s="22"/>
      <c r="G329" s="23"/>
      <c r="H329" s="23"/>
      <c r="I329" s="23"/>
      <c r="J329" s="23"/>
      <c r="K329" s="23"/>
      <c r="L329" s="23"/>
      <c r="M329" s="23"/>
      <c r="N329" s="24"/>
      <c r="O329" s="22"/>
      <c r="P329" s="23"/>
      <c r="Q329" s="23"/>
      <c r="R329" s="24"/>
    </row>
    <row r="330" spans="1:18" ht="15.75" x14ac:dyDescent="0.25">
      <c r="A330" s="61" t="s">
        <v>489</v>
      </c>
      <c r="B330" s="53"/>
      <c r="C330" s="53"/>
      <c r="D330" s="14" t="s">
        <v>490</v>
      </c>
      <c r="E330" s="33"/>
      <c r="F330" s="22"/>
      <c r="G330" s="23"/>
      <c r="H330" s="23"/>
      <c r="I330" s="23"/>
      <c r="J330" s="23"/>
      <c r="K330" s="23"/>
      <c r="L330" s="23"/>
      <c r="M330" s="23"/>
      <c r="N330" s="24"/>
      <c r="O330" s="22"/>
      <c r="P330" s="23"/>
      <c r="Q330" s="23"/>
      <c r="R330" s="24"/>
    </row>
    <row r="331" spans="1:18" ht="15.75" x14ac:dyDescent="0.25">
      <c r="A331" s="61" t="s">
        <v>491</v>
      </c>
      <c r="B331" s="53"/>
      <c r="C331" s="53"/>
      <c r="D331" s="14" t="s">
        <v>492</v>
      </c>
      <c r="E331" s="33"/>
      <c r="F331" s="22"/>
      <c r="G331" s="23"/>
      <c r="H331" s="23"/>
      <c r="I331" s="23"/>
      <c r="J331" s="23"/>
      <c r="K331" s="23"/>
      <c r="L331" s="23"/>
      <c r="M331" s="23"/>
      <c r="N331" s="24"/>
      <c r="O331" s="22"/>
      <c r="P331" s="23"/>
      <c r="Q331" s="23"/>
      <c r="R331" s="24"/>
    </row>
    <row r="332" spans="1:18" ht="15.75" x14ac:dyDescent="0.25">
      <c r="A332" s="61" t="s">
        <v>493</v>
      </c>
      <c r="B332" s="53"/>
      <c r="C332" s="53"/>
      <c r="D332" s="14" t="s">
        <v>494</v>
      </c>
      <c r="E332" s="33"/>
      <c r="F332" s="22"/>
      <c r="G332" s="23"/>
      <c r="H332" s="23"/>
      <c r="I332" s="23"/>
      <c r="J332" s="23"/>
      <c r="K332" s="23"/>
      <c r="L332" s="23"/>
      <c r="M332" s="23"/>
      <c r="N332" s="24"/>
      <c r="O332" s="22"/>
      <c r="P332" s="23"/>
      <c r="Q332" s="23"/>
      <c r="R332" s="24"/>
    </row>
    <row r="333" spans="1:18" ht="15.75" x14ac:dyDescent="0.25">
      <c r="A333" s="61" t="s">
        <v>495</v>
      </c>
      <c r="B333" s="53"/>
      <c r="C333" s="53"/>
      <c r="D333" s="73" t="s">
        <v>496</v>
      </c>
      <c r="E333" s="33"/>
      <c r="F333" s="22"/>
      <c r="G333" s="23"/>
      <c r="H333" s="23"/>
      <c r="I333" s="23"/>
      <c r="J333" s="23"/>
      <c r="K333" s="23"/>
      <c r="L333" s="23"/>
      <c r="M333" s="23"/>
      <c r="N333" s="24"/>
      <c r="O333" s="22"/>
      <c r="P333" s="23"/>
      <c r="Q333" s="23"/>
      <c r="R333" s="24"/>
    </row>
    <row r="334" spans="1:18" ht="15.75" x14ac:dyDescent="0.25">
      <c r="A334" s="61" t="s">
        <v>497</v>
      </c>
      <c r="B334" s="53"/>
      <c r="C334" s="53"/>
      <c r="D334" s="14" t="s">
        <v>158</v>
      </c>
      <c r="E334" s="33"/>
      <c r="F334" s="22"/>
      <c r="G334" s="23"/>
      <c r="H334" s="23"/>
      <c r="I334" s="23"/>
      <c r="J334" s="23"/>
      <c r="K334" s="23"/>
      <c r="L334" s="23"/>
      <c r="M334" s="23"/>
      <c r="N334" s="24"/>
      <c r="O334" s="22"/>
      <c r="P334" s="23"/>
      <c r="Q334" s="23"/>
      <c r="R334" s="24"/>
    </row>
    <row r="335" spans="1:18" ht="15.75" x14ac:dyDescent="0.25">
      <c r="A335" s="61"/>
      <c r="B335" s="14"/>
      <c r="C335" s="14"/>
      <c r="D335" s="14"/>
      <c r="E335" s="33"/>
      <c r="F335" s="22"/>
      <c r="G335" s="23"/>
      <c r="H335" s="23"/>
      <c r="I335" s="23"/>
      <c r="J335" s="23"/>
      <c r="K335" s="23"/>
      <c r="L335" s="23"/>
      <c r="M335" s="23"/>
      <c r="N335" s="24"/>
      <c r="O335" s="22"/>
      <c r="P335" s="23"/>
      <c r="Q335" s="23"/>
      <c r="R335" s="24"/>
    </row>
    <row r="336" spans="1:18" ht="15.75" x14ac:dyDescent="0.25">
      <c r="A336" s="61" t="s">
        <v>946</v>
      </c>
      <c r="B336" s="14"/>
      <c r="C336" s="15" t="s">
        <v>951</v>
      </c>
      <c r="D336" s="14"/>
      <c r="E336" s="33"/>
      <c r="F336" s="16">
        <f>SUM(F337:F339)</f>
        <v>8.5260000000000006E-3</v>
      </c>
      <c r="G336" s="17">
        <f t="shared" ref="G336:R336" si="42">SUM(G337:G339)</f>
        <v>523.32888899999989</v>
      </c>
      <c r="H336" s="17">
        <f t="shared" si="42"/>
        <v>9.9991000000000024E-2</v>
      </c>
      <c r="I336" s="17">
        <f t="shared" si="42"/>
        <v>526.16534399999989</v>
      </c>
      <c r="J336" s="17">
        <f t="shared" si="42"/>
        <v>3.6599999999999995E-4</v>
      </c>
      <c r="K336" s="17">
        <f t="shared" si="42"/>
        <v>261.85199399999993</v>
      </c>
      <c r="L336" s="17">
        <f t="shared" si="42"/>
        <v>5.0252670000000013</v>
      </c>
      <c r="M336" s="17">
        <f t="shared" si="42"/>
        <v>0</v>
      </c>
      <c r="N336" s="19">
        <f t="shared" si="42"/>
        <v>263.32623899999993</v>
      </c>
      <c r="O336" s="16">
        <f t="shared" si="42"/>
        <v>2949.5208680000001</v>
      </c>
      <c r="P336" s="17">
        <f t="shared" si="42"/>
        <v>3257.062019</v>
      </c>
      <c r="Q336" s="17">
        <f t="shared" si="42"/>
        <v>3320.5829180000001</v>
      </c>
      <c r="R336" s="19">
        <f t="shared" si="42"/>
        <v>1177.4686469999999</v>
      </c>
    </row>
    <row r="337" spans="1:18" ht="15.75" x14ac:dyDescent="0.25">
      <c r="A337" s="61" t="s">
        <v>947</v>
      </c>
      <c r="B337" s="14"/>
      <c r="C337" s="14"/>
      <c r="D337" s="14" t="s">
        <v>949</v>
      </c>
      <c r="E337" s="33"/>
      <c r="F337" s="22">
        <v>8.5260000000000006E-3</v>
      </c>
      <c r="G337" s="23">
        <v>9.4890000000000009E-3</v>
      </c>
      <c r="H337" s="23">
        <v>9.9991000000000024E-2</v>
      </c>
      <c r="I337" s="23">
        <v>2.8459439999999989</v>
      </c>
      <c r="J337" s="23">
        <v>3.6599999999999995E-4</v>
      </c>
      <c r="K337" s="23">
        <v>0.19229600000000002</v>
      </c>
      <c r="L337" s="23">
        <v>5.0252670000000013</v>
      </c>
      <c r="M337" s="23"/>
      <c r="N337" s="24">
        <v>1.6665410000000003</v>
      </c>
      <c r="O337" s="22">
        <v>332.92386700000003</v>
      </c>
      <c r="P337" s="23">
        <v>640.46501799999976</v>
      </c>
      <c r="Q337" s="23">
        <v>703.9859170000002</v>
      </c>
      <c r="R337" s="24"/>
    </row>
    <row r="338" spans="1:18" ht="15.75" x14ac:dyDescent="0.25">
      <c r="A338" s="61" t="s">
        <v>948</v>
      </c>
      <c r="B338" s="14"/>
      <c r="C338" s="14"/>
      <c r="D338" s="14" t="s">
        <v>950</v>
      </c>
      <c r="E338" s="33"/>
      <c r="F338" s="22"/>
      <c r="G338" s="23">
        <v>523.31939999999986</v>
      </c>
      <c r="H338" s="23"/>
      <c r="I338" s="23">
        <v>523.31939999999986</v>
      </c>
      <c r="J338" s="23"/>
      <c r="K338" s="23">
        <v>261.65969799999993</v>
      </c>
      <c r="L338" s="23"/>
      <c r="M338" s="23"/>
      <c r="N338" s="24">
        <v>261.65969799999993</v>
      </c>
      <c r="O338" s="22">
        <v>2616.5970010000001</v>
      </c>
      <c r="P338" s="23">
        <v>2616.5970010000001</v>
      </c>
      <c r="Q338" s="23">
        <v>2616.5970010000001</v>
      </c>
      <c r="R338" s="24">
        <v>1177.4686469999999</v>
      </c>
    </row>
    <row r="339" spans="1:18" ht="15.75" x14ac:dyDescent="0.25">
      <c r="A339" s="61" t="s">
        <v>952</v>
      </c>
      <c r="B339" s="14"/>
      <c r="C339" s="14"/>
      <c r="D339" s="14" t="s">
        <v>953</v>
      </c>
      <c r="E339" s="33"/>
      <c r="F339" s="22"/>
      <c r="G339" s="23"/>
      <c r="H339" s="23"/>
      <c r="I339" s="23"/>
      <c r="J339" s="23"/>
      <c r="K339" s="23"/>
      <c r="L339" s="23"/>
      <c r="M339" s="23"/>
      <c r="N339" s="24"/>
      <c r="O339" s="22"/>
      <c r="P339" s="23"/>
      <c r="Q339" s="23"/>
      <c r="R339" s="24"/>
    </row>
    <row r="340" spans="1:18" ht="15.75" x14ac:dyDescent="0.25">
      <c r="A340" s="61"/>
      <c r="B340" s="53"/>
      <c r="C340" s="53"/>
      <c r="D340" s="14"/>
      <c r="E340" s="33"/>
      <c r="F340" s="22"/>
      <c r="G340" s="23"/>
      <c r="H340" s="23"/>
      <c r="I340" s="23"/>
      <c r="J340" s="23"/>
      <c r="K340" s="23"/>
      <c r="L340" s="23"/>
      <c r="M340" s="23"/>
      <c r="N340" s="24"/>
      <c r="O340" s="22"/>
      <c r="P340" s="23"/>
      <c r="Q340" s="23"/>
      <c r="R340" s="24"/>
    </row>
    <row r="341" spans="1:18" ht="19.5" thickBot="1" x14ac:dyDescent="0.35">
      <c r="A341" s="61"/>
      <c r="B341" s="25" t="s">
        <v>498</v>
      </c>
      <c r="C341" s="14"/>
      <c r="D341" s="14"/>
      <c r="E341" s="33"/>
      <c r="F341" s="26">
        <f t="shared" ref="F341:R341" si="43">SUM(F326,F313,F294,F288,F277,F336)</f>
        <v>8.5260000000000006E-3</v>
      </c>
      <c r="G341" s="27">
        <f t="shared" si="43"/>
        <v>523.32888899999989</v>
      </c>
      <c r="H341" s="27">
        <f t="shared" si="43"/>
        <v>9.9991000000000024E-2</v>
      </c>
      <c r="I341" s="27">
        <f t="shared" si="43"/>
        <v>526.16534399999989</v>
      </c>
      <c r="J341" s="27">
        <f t="shared" si="43"/>
        <v>231.11854600000007</v>
      </c>
      <c r="K341" s="27">
        <f t="shared" si="43"/>
        <v>261.85199399999993</v>
      </c>
      <c r="L341" s="27">
        <f t="shared" si="43"/>
        <v>5.0252670000000013</v>
      </c>
      <c r="M341" s="27">
        <f t="shared" si="43"/>
        <v>0</v>
      </c>
      <c r="N341" s="28">
        <f t="shared" si="43"/>
        <v>263.32623899999993</v>
      </c>
      <c r="O341" s="26">
        <f t="shared" si="43"/>
        <v>2949.5208680000001</v>
      </c>
      <c r="P341" s="27">
        <f t="shared" si="43"/>
        <v>3257.062019</v>
      </c>
      <c r="Q341" s="27">
        <f t="shared" si="43"/>
        <v>3320.5829180000001</v>
      </c>
      <c r="R341" s="28">
        <f t="shared" si="43"/>
        <v>1177.4686469999999</v>
      </c>
    </row>
    <row r="342" spans="1:18" ht="15.75" x14ac:dyDescent="0.25">
      <c r="A342" s="61"/>
      <c r="B342" s="14"/>
      <c r="C342" s="14"/>
      <c r="D342" s="14"/>
      <c r="E342" s="33"/>
      <c r="F342" s="66"/>
      <c r="G342" s="66"/>
      <c r="H342" s="66"/>
      <c r="I342" s="66"/>
      <c r="J342" s="66"/>
      <c r="K342" s="66"/>
      <c r="L342" s="66"/>
      <c r="M342" s="66"/>
      <c r="N342" s="66"/>
    </row>
    <row r="343" spans="1:18" ht="16.5" thickBot="1" x14ac:dyDescent="0.3">
      <c r="A343" s="61"/>
      <c r="B343" s="14"/>
      <c r="C343" s="14"/>
      <c r="D343" s="14"/>
      <c r="E343" s="33"/>
      <c r="F343" s="66"/>
      <c r="G343" s="66"/>
      <c r="H343" s="66"/>
      <c r="I343" s="66"/>
      <c r="J343" s="66"/>
      <c r="K343" s="66"/>
      <c r="L343" s="66"/>
      <c r="M343" s="66"/>
      <c r="N343" s="66"/>
    </row>
    <row r="344" spans="1:18" ht="28.5" customHeight="1" x14ac:dyDescent="0.25">
      <c r="A344" s="67">
        <v>7</v>
      </c>
      <c r="B344" s="195" t="s">
        <v>499</v>
      </c>
      <c r="C344" s="196"/>
      <c r="D344" s="197"/>
      <c r="E344" s="6"/>
      <c r="F344" s="198" t="str">
        <f>F$2</f>
        <v>METALES PESADOS</v>
      </c>
      <c r="G344" s="199"/>
      <c r="H344" s="199"/>
      <c r="I344" s="199"/>
      <c r="J344" s="199"/>
      <c r="K344" s="199"/>
      <c r="L344" s="199"/>
      <c r="M344" s="199"/>
      <c r="N344" s="200"/>
      <c r="O344" s="209" t="str">
        <f>O$2</f>
        <v>PARTÍCULAS</v>
      </c>
      <c r="P344" s="199"/>
      <c r="Q344" s="199"/>
      <c r="R344" s="200"/>
    </row>
    <row r="345" spans="1:18" ht="15.75" thickBot="1" x14ac:dyDescent="0.3">
      <c r="A345" s="174"/>
      <c r="B345" s="9"/>
      <c r="C345" s="9"/>
      <c r="D345" s="9"/>
      <c r="E345" s="9"/>
      <c r="F345" s="11" t="str">
        <f t="shared" ref="F345:R345" si="44">F$3</f>
        <v>As (kg)</v>
      </c>
      <c r="G345" s="12" t="str">
        <f t="shared" si="44"/>
        <v>Cd (kg)</v>
      </c>
      <c r="H345" s="12" t="str">
        <f t="shared" si="44"/>
        <v>Cr (kg)</v>
      </c>
      <c r="I345" s="12" t="str">
        <f t="shared" si="44"/>
        <v>Cu (kg)</v>
      </c>
      <c r="J345" s="12" t="str">
        <f t="shared" si="44"/>
        <v>Hg (kg)</v>
      </c>
      <c r="K345" s="12" t="str">
        <f t="shared" si="44"/>
        <v>Ni (kg)</v>
      </c>
      <c r="L345" s="12" t="str">
        <f t="shared" si="44"/>
        <v>Pb (kg)</v>
      </c>
      <c r="M345" s="12" t="str">
        <f t="shared" si="44"/>
        <v>Se (kg)</v>
      </c>
      <c r="N345" s="13" t="str">
        <f t="shared" si="44"/>
        <v>Zn (kg)</v>
      </c>
      <c r="O345" s="98" t="str">
        <f t="shared" si="44"/>
        <v>PM2,5 (t)</v>
      </c>
      <c r="P345" s="99" t="str">
        <f t="shared" si="44"/>
        <v>PM10 (t)</v>
      </c>
      <c r="Q345" s="99" t="str">
        <f t="shared" si="44"/>
        <v>PST (t)</v>
      </c>
      <c r="R345" s="100" t="str">
        <f t="shared" si="44"/>
        <v>BC (t)</v>
      </c>
    </row>
    <row r="346" spans="1:18" ht="15.75" x14ac:dyDescent="0.25">
      <c r="A346" s="61" t="s">
        <v>500</v>
      </c>
      <c r="B346" s="14"/>
      <c r="C346" s="15" t="s">
        <v>501</v>
      </c>
      <c r="D346" s="14"/>
      <c r="E346" s="33"/>
      <c r="F346" s="16">
        <f t="shared" ref="F346:R346" si="45">SUM(F347:F349)</f>
        <v>3.2041709999999997</v>
      </c>
      <c r="G346" s="17">
        <f t="shared" si="45"/>
        <v>213.15332800000004</v>
      </c>
      <c r="H346" s="17">
        <f t="shared" si="45"/>
        <v>1039.0403470000001</v>
      </c>
      <c r="I346" s="17">
        <f t="shared" si="45"/>
        <v>36141.197413999995</v>
      </c>
      <c r="J346" s="17">
        <f t="shared" si="45"/>
        <v>123.80455800000001</v>
      </c>
      <c r="K346" s="17">
        <f t="shared" si="45"/>
        <v>1494.5054259999999</v>
      </c>
      <c r="L346" s="17">
        <f t="shared" si="45"/>
        <v>50581.414774999997</v>
      </c>
      <c r="M346" s="17">
        <f t="shared" si="45"/>
        <v>212.87027499999999</v>
      </c>
      <c r="N346" s="19">
        <f t="shared" si="45"/>
        <v>21297.031788000004</v>
      </c>
      <c r="O346" s="16">
        <f t="shared" si="45"/>
        <v>10864.446369999998</v>
      </c>
      <c r="P346" s="17">
        <f t="shared" si="45"/>
        <v>10864.446369999998</v>
      </c>
      <c r="Q346" s="17">
        <f>SUM(Q347:Q349)</f>
        <v>10864.446369999998</v>
      </c>
      <c r="R346" s="19">
        <f t="shared" si="45"/>
        <v>9032.9248179999995</v>
      </c>
    </row>
    <row r="347" spans="1:18" ht="15.75" x14ac:dyDescent="0.25">
      <c r="A347" s="61" t="s">
        <v>502</v>
      </c>
      <c r="B347" s="14"/>
      <c r="C347" s="14"/>
      <c r="D347" s="14" t="s">
        <v>503</v>
      </c>
      <c r="E347" s="33"/>
      <c r="F347" s="22">
        <v>1.1786610000000002</v>
      </c>
      <c r="G347" s="23">
        <v>94.438078000000047</v>
      </c>
      <c r="H347" s="23">
        <v>451.06581100000017</v>
      </c>
      <c r="I347" s="23">
        <v>16030.900664999997</v>
      </c>
      <c r="J347" s="23">
        <v>46.04674399999999</v>
      </c>
      <c r="K347" s="23">
        <v>661.76107399999989</v>
      </c>
      <c r="L347" s="23">
        <v>18262.834900000002</v>
      </c>
      <c r="M347" s="23">
        <v>94.274158999999997</v>
      </c>
      <c r="N347" s="24">
        <v>9418.5070890000006</v>
      </c>
      <c r="O347" s="22">
        <v>4582.3910459999979</v>
      </c>
      <c r="P347" s="23">
        <v>4582.3910459999979</v>
      </c>
      <c r="Q347" s="23">
        <v>4582.3910459999979</v>
      </c>
      <c r="R347" s="24">
        <v>3807.748838</v>
      </c>
    </row>
    <row r="348" spans="1:18" ht="15.75" x14ac:dyDescent="0.25">
      <c r="A348" s="61" t="s">
        <v>504</v>
      </c>
      <c r="B348" s="14"/>
      <c r="C348" s="14"/>
      <c r="D348" s="14" t="s">
        <v>505</v>
      </c>
      <c r="E348" s="33"/>
      <c r="F348" s="22">
        <v>0.45797700000000013</v>
      </c>
      <c r="G348" s="23">
        <v>37.008859999999999</v>
      </c>
      <c r="H348" s="23">
        <v>175.57951600000001</v>
      </c>
      <c r="I348" s="23">
        <v>6281.4422810000005</v>
      </c>
      <c r="J348" s="23">
        <v>17.517628000000002</v>
      </c>
      <c r="K348" s="23">
        <v>259.39997400000004</v>
      </c>
      <c r="L348" s="23">
        <v>7350.7836749999969</v>
      </c>
      <c r="M348" s="23">
        <v>36.936007999999994</v>
      </c>
      <c r="N348" s="24">
        <v>3689.3078460000015</v>
      </c>
      <c r="O348" s="22">
        <v>1324.3214240000002</v>
      </c>
      <c r="P348" s="23">
        <v>1324.3214240000002</v>
      </c>
      <c r="Q348" s="23">
        <v>1324.3214240000002</v>
      </c>
      <c r="R348" s="24">
        <v>1092.1246549999996</v>
      </c>
    </row>
    <row r="349" spans="1:18" ht="15.75" x14ac:dyDescent="0.25">
      <c r="A349" s="61" t="s">
        <v>506</v>
      </c>
      <c r="B349" s="14"/>
      <c r="C349" s="14"/>
      <c r="D349" s="14" t="s">
        <v>507</v>
      </c>
      <c r="E349" s="33"/>
      <c r="F349" s="22">
        <v>1.5675329999999996</v>
      </c>
      <c r="G349" s="23">
        <v>81.706390000000013</v>
      </c>
      <c r="H349" s="23">
        <v>412.39501999999987</v>
      </c>
      <c r="I349" s="23">
        <v>13828.854468000001</v>
      </c>
      <c r="J349" s="23">
        <v>60.240186000000016</v>
      </c>
      <c r="K349" s="23">
        <v>573.34437800000001</v>
      </c>
      <c r="L349" s="23">
        <v>24967.796199999997</v>
      </c>
      <c r="M349" s="23">
        <v>81.660107999999994</v>
      </c>
      <c r="N349" s="24">
        <v>8189.2168530000017</v>
      </c>
      <c r="O349" s="22">
        <v>4957.7338999999984</v>
      </c>
      <c r="P349" s="23">
        <v>4957.7338999999984</v>
      </c>
      <c r="Q349" s="23">
        <v>4957.7338999999984</v>
      </c>
      <c r="R349" s="24">
        <v>4133.0513250000004</v>
      </c>
    </row>
    <row r="350" spans="1:18" ht="15.75" x14ac:dyDescent="0.25">
      <c r="A350" s="61"/>
      <c r="B350" s="14"/>
      <c r="C350" s="14"/>
      <c r="D350" s="14"/>
      <c r="E350" s="33"/>
      <c r="F350" s="22"/>
      <c r="G350" s="23"/>
      <c r="H350" s="23"/>
      <c r="I350" s="23"/>
      <c r="J350" s="23"/>
      <c r="K350" s="23"/>
      <c r="L350" s="23"/>
      <c r="M350" s="23"/>
      <c r="N350" s="24"/>
      <c r="O350" s="22"/>
      <c r="P350" s="23"/>
      <c r="Q350" s="23"/>
      <c r="R350" s="24"/>
    </row>
    <row r="351" spans="1:18" ht="15.75" x14ac:dyDescent="0.25">
      <c r="A351" s="61" t="s">
        <v>508</v>
      </c>
      <c r="B351" s="14"/>
      <c r="C351" s="15" t="s">
        <v>509</v>
      </c>
      <c r="D351" s="14"/>
      <c r="E351" s="33"/>
      <c r="F351" s="16">
        <f t="shared" ref="F351:R351" si="46">SUM(F352:F354)</f>
        <v>0.28766799999999992</v>
      </c>
      <c r="G351" s="17">
        <f t="shared" si="46"/>
        <v>19.234698000000002</v>
      </c>
      <c r="H351" s="17">
        <f t="shared" si="46"/>
        <v>103.10530300000002</v>
      </c>
      <c r="I351" s="17">
        <f t="shared" si="46"/>
        <v>3271.6832539999996</v>
      </c>
      <c r="J351" s="17">
        <f t="shared" si="46"/>
        <v>14.605059000000001</v>
      </c>
      <c r="K351" s="17">
        <f t="shared" si="46"/>
        <v>134.20604599999996</v>
      </c>
      <c r="L351" s="17">
        <f t="shared" si="46"/>
        <v>2165.2587160000003</v>
      </c>
      <c r="M351" s="17">
        <f t="shared" si="46"/>
        <v>19.281452999999999</v>
      </c>
      <c r="N351" s="19">
        <f t="shared" si="46"/>
        <v>1934.2736299999997</v>
      </c>
      <c r="O351" s="16">
        <f t="shared" si="46"/>
        <v>3165.9437100000005</v>
      </c>
      <c r="P351" s="17">
        <f t="shared" si="46"/>
        <v>3165.9437100000005</v>
      </c>
      <c r="Q351" s="17">
        <f>SUM(Q352:Q354)</f>
        <v>3165.9437100000005</v>
      </c>
      <c r="R351" s="19">
        <f t="shared" si="46"/>
        <v>2375.2012320000003</v>
      </c>
    </row>
    <row r="352" spans="1:18" ht="15.75" x14ac:dyDescent="0.25">
      <c r="A352" s="61" t="s">
        <v>510</v>
      </c>
      <c r="B352" s="14"/>
      <c r="C352" s="14"/>
      <c r="D352" s="14" t="s">
        <v>503</v>
      </c>
      <c r="E352" s="33"/>
      <c r="F352" s="22">
        <v>0.12081900000000001</v>
      </c>
      <c r="G352" s="23">
        <v>8.0037260000000003</v>
      </c>
      <c r="H352" s="23">
        <v>43.088522000000005</v>
      </c>
      <c r="I352" s="23">
        <v>1361.4444799999997</v>
      </c>
      <c r="J352" s="23">
        <v>6.1710410000000016</v>
      </c>
      <c r="K352" s="23">
        <v>55.836161999999995</v>
      </c>
      <c r="L352" s="23">
        <v>884.32542599999999</v>
      </c>
      <c r="M352" s="23">
        <v>8.0244610000000023</v>
      </c>
      <c r="N352" s="24">
        <v>805.13794999999982</v>
      </c>
      <c r="O352" s="22">
        <v>1566.1792150000003</v>
      </c>
      <c r="P352" s="23">
        <v>1566.1792150000003</v>
      </c>
      <c r="Q352" s="23">
        <v>1566.1792150000003</v>
      </c>
      <c r="R352" s="24">
        <v>1178.9452529999999</v>
      </c>
    </row>
    <row r="353" spans="1:18" ht="15.75" x14ac:dyDescent="0.25">
      <c r="A353" s="61" t="s">
        <v>511</v>
      </c>
      <c r="B353" s="14"/>
      <c r="C353" s="14"/>
      <c r="D353" s="14" t="s">
        <v>505</v>
      </c>
      <c r="E353" s="33"/>
      <c r="F353" s="22">
        <v>3.1356999999999996E-2</v>
      </c>
      <c r="G353" s="23">
        <v>3.0993179999999998</v>
      </c>
      <c r="H353" s="23">
        <v>15.411570999999999</v>
      </c>
      <c r="I353" s="23">
        <v>527.64177500000017</v>
      </c>
      <c r="J353" s="23">
        <v>1.573744</v>
      </c>
      <c r="K353" s="23">
        <v>21.644436999999993</v>
      </c>
      <c r="L353" s="23">
        <v>248.33376899999993</v>
      </c>
      <c r="M353" s="23">
        <v>3.0996340000000004</v>
      </c>
      <c r="N353" s="24">
        <v>309.76886900000005</v>
      </c>
      <c r="O353" s="22">
        <v>350.87045000000006</v>
      </c>
      <c r="P353" s="23">
        <v>350.87045000000006</v>
      </c>
      <c r="Q353" s="23">
        <v>350.87045000000006</v>
      </c>
      <c r="R353" s="24">
        <v>242.34964600000001</v>
      </c>
    </row>
    <row r="354" spans="1:18" ht="15.75" x14ac:dyDescent="0.25">
      <c r="A354" s="61" t="s">
        <v>512</v>
      </c>
      <c r="B354" s="14"/>
      <c r="C354" s="14"/>
      <c r="D354" s="14" t="s">
        <v>507</v>
      </c>
      <c r="E354" s="33"/>
      <c r="F354" s="22">
        <v>0.13549199999999995</v>
      </c>
      <c r="G354" s="23">
        <v>8.1316540000000028</v>
      </c>
      <c r="H354" s="23">
        <v>44.605210000000014</v>
      </c>
      <c r="I354" s="23">
        <v>1382.5969989999999</v>
      </c>
      <c r="J354" s="23">
        <v>6.8602739999999995</v>
      </c>
      <c r="K354" s="23">
        <v>56.725446999999988</v>
      </c>
      <c r="L354" s="23">
        <v>1032.5995210000001</v>
      </c>
      <c r="M354" s="23">
        <v>8.1573579999999986</v>
      </c>
      <c r="N354" s="24">
        <v>819.36681099999987</v>
      </c>
      <c r="O354" s="22">
        <v>1248.894045</v>
      </c>
      <c r="P354" s="23">
        <v>1248.894045</v>
      </c>
      <c r="Q354" s="23">
        <v>1248.894045</v>
      </c>
      <c r="R354" s="24">
        <v>953.90633300000013</v>
      </c>
    </row>
    <row r="355" spans="1:18" ht="15.75" x14ac:dyDescent="0.25">
      <c r="A355" s="61"/>
      <c r="B355" s="14"/>
      <c r="C355" s="14"/>
      <c r="D355" s="14"/>
      <c r="E355" s="33"/>
      <c r="F355" s="22"/>
      <c r="G355" s="23"/>
      <c r="H355" s="23"/>
      <c r="I355" s="23"/>
      <c r="J355" s="23"/>
      <c r="K355" s="23"/>
      <c r="L355" s="23"/>
      <c r="M355" s="23"/>
      <c r="N355" s="24"/>
      <c r="O355" s="22"/>
      <c r="P355" s="23"/>
      <c r="Q355" s="23"/>
      <c r="R355" s="24"/>
    </row>
    <row r="356" spans="1:18" ht="15.75" x14ac:dyDescent="0.25">
      <c r="A356" s="61" t="s">
        <v>513</v>
      </c>
      <c r="B356" s="14"/>
      <c r="C356" s="15" t="s">
        <v>514</v>
      </c>
      <c r="D356" s="14"/>
      <c r="E356" s="33"/>
      <c r="F356" s="16">
        <f t="shared" ref="F356:R356" si="47">SUM(F357:F359)</f>
        <v>0.76719999999999977</v>
      </c>
      <c r="G356" s="17">
        <f t="shared" si="47"/>
        <v>30.812906000000005</v>
      </c>
      <c r="H356" s="17">
        <f t="shared" si="47"/>
        <v>193.308164</v>
      </c>
      <c r="I356" s="17">
        <f t="shared" si="47"/>
        <v>5235.3686429999998</v>
      </c>
      <c r="J356" s="17">
        <f t="shared" si="47"/>
        <v>40.651295000000005</v>
      </c>
      <c r="K356" s="17">
        <f t="shared" si="47"/>
        <v>214.34120199999998</v>
      </c>
      <c r="L356" s="17">
        <f t="shared" si="47"/>
        <v>4616.5858240000007</v>
      </c>
      <c r="M356" s="17">
        <f t="shared" si="47"/>
        <v>31.062850999999991</v>
      </c>
      <c r="N356" s="19">
        <f t="shared" si="47"/>
        <v>3142.2861659999994</v>
      </c>
      <c r="O356" s="16">
        <f t="shared" si="47"/>
        <v>5157.6900939999987</v>
      </c>
      <c r="P356" s="17">
        <f t="shared" si="47"/>
        <v>5157.6900939999987</v>
      </c>
      <c r="Q356" s="17">
        <f>SUM(Q357:Q359)</f>
        <v>5157.6900939999987</v>
      </c>
      <c r="R356" s="19">
        <f t="shared" si="47"/>
        <v>3311.8940670000002</v>
      </c>
    </row>
    <row r="357" spans="1:18" ht="15.75" x14ac:dyDescent="0.25">
      <c r="A357" s="61" t="s">
        <v>515</v>
      </c>
      <c r="B357" s="14"/>
      <c r="C357" s="14"/>
      <c r="D357" s="14" t="s">
        <v>503</v>
      </c>
      <c r="E357" s="33"/>
      <c r="F357" s="22">
        <v>0.50021599999999988</v>
      </c>
      <c r="G357" s="23">
        <v>18.057543000000003</v>
      </c>
      <c r="H357" s="23">
        <v>117.49673200000001</v>
      </c>
      <c r="I357" s="23">
        <v>3066.7101909999992</v>
      </c>
      <c r="J357" s="23">
        <v>26.511270000000003</v>
      </c>
      <c r="K357" s="23">
        <v>125.53530299999996</v>
      </c>
      <c r="L357" s="23">
        <v>3005.6666729999997</v>
      </c>
      <c r="M357" s="23">
        <v>18.229547999999994</v>
      </c>
      <c r="N357" s="24">
        <v>1848.1318059999994</v>
      </c>
      <c r="O357" s="22">
        <v>3231.1447919999991</v>
      </c>
      <c r="P357" s="23">
        <v>3231.1447919999991</v>
      </c>
      <c r="Q357" s="23">
        <v>3231.1447919999991</v>
      </c>
      <c r="R357" s="24">
        <v>2102.5517800000002</v>
      </c>
    </row>
    <row r="358" spans="1:18" ht="15.75" x14ac:dyDescent="0.25">
      <c r="A358" s="61" t="s">
        <v>516</v>
      </c>
      <c r="B358" s="14"/>
      <c r="C358" s="14"/>
      <c r="D358" s="14" t="s">
        <v>505</v>
      </c>
      <c r="E358" s="33"/>
      <c r="F358" s="22">
        <v>0.13036799999999998</v>
      </c>
      <c r="G358" s="23">
        <v>4.3574869999999999</v>
      </c>
      <c r="H358" s="23">
        <v>29.153979</v>
      </c>
      <c r="I358" s="23">
        <v>739.75878799999998</v>
      </c>
      <c r="J358" s="23">
        <v>6.9093930000000006</v>
      </c>
      <c r="K358" s="23">
        <v>30.278649000000001</v>
      </c>
      <c r="L358" s="23">
        <v>783.33740300000034</v>
      </c>
      <c r="M358" s="23">
        <v>4.403855000000001</v>
      </c>
      <c r="N358" s="24">
        <v>447.23711699999996</v>
      </c>
      <c r="O358" s="22">
        <v>820.11263299999996</v>
      </c>
      <c r="P358" s="23">
        <v>820.11263299999996</v>
      </c>
      <c r="Q358" s="23">
        <v>820.11263299999996</v>
      </c>
      <c r="R358" s="24">
        <v>534.07243499999993</v>
      </c>
    </row>
    <row r="359" spans="1:18" ht="15.75" x14ac:dyDescent="0.25">
      <c r="A359" s="61" t="s">
        <v>517</v>
      </c>
      <c r="B359" s="14"/>
      <c r="C359" s="14"/>
      <c r="D359" s="14" t="s">
        <v>507</v>
      </c>
      <c r="E359" s="33"/>
      <c r="F359" s="22">
        <v>0.13661599999999996</v>
      </c>
      <c r="G359" s="23">
        <v>8.3978760000000019</v>
      </c>
      <c r="H359" s="23">
        <v>46.657452999999997</v>
      </c>
      <c r="I359" s="23">
        <v>1428.899664</v>
      </c>
      <c r="J359" s="23">
        <v>7.2306319999999999</v>
      </c>
      <c r="K359" s="23">
        <v>58.527250000000002</v>
      </c>
      <c r="L359" s="23">
        <v>827.58174800000018</v>
      </c>
      <c r="M359" s="23">
        <v>8.4294479999999972</v>
      </c>
      <c r="N359" s="24">
        <v>846.91724299999976</v>
      </c>
      <c r="O359" s="22">
        <v>1106.432669</v>
      </c>
      <c r="P359" s="23">
        <v>1106.432669</v>
      </c>
      <c r="Q359" s="23">
        <v>1106.432669</v>
      </c>
      <c r="R359" s="24">
        <v>675.26985200000001</v>
      </c>
    </row>
    <row r="360" spans="1:18" ht="15.75" x14ac:dyDescent="0.25">
      <c r="A360" s="61"/>
      <c r="B360" s="14"/>
      <c r="C360" s="14"/>
      <c r="D360" s="14"/>
      <c r="E360" s="33"/>
      <c r="F360" s="22"/>
      <c r="G360" s="23"/>
      <c r="H360" s="23"/>
      <c r="I360" s="23"/>
      <c r="J360" s="23"/>
      <c r="K360" s="23"/>
      <c r="L360" s="23"/>
      <c r="M360" s="23"/>
      <c r="N360" s="24"/>
      <c r="O360" s="22"/>
      <c r="P360" s="23"/>
      <c r="Q360" s="23"/>
      <c r="R360" s="24"/>
    </row>
    <row r="361" spans="1:18" ht="15.75" x14ac:dyDescent="0.25">
      <c r="A361" s="61" t="s">
        <v>518</v>
      </c>
      <c r="B361" s="14"/>
      <c r="C361" s="15" t="s">
        <v>519</v>
      </c>
      <c r="D361" s="14"/>
      <c r="E361" s="33"/>
      <c r="F361" s="16">
        <v>2.5615000000000006E-2</v>
      </c>
      <c r="G361" s="17">
        <v>15.829381999999999</v>
      </c>
      <c r="H361" s="17">
        <v>67.116034000000028</v>
      </c>
      <c r="I361" s="17">
        <v>2698.184178</v>
      </c>
      <c r="J361" s="17">
        <v>0.74286699999999994</v>
      </c>
      <c r="K361" s="17">
        <v>110.77845299999998</v>
      </c>
      <c r="L361" s="17">
        <v>572.56994100000009</v>
      </c>
      <c r="M361" s="17">
        <v>15.760025000000004</v>
      </c>
      <c r="N361" s="19">
        <v>1563.935424</v>
      </c>
      <c r="O361" s="16">
        <v>104.48068400000001</v>
      </c>
      <c r="P361" s="17">
        <v>104.48068400000001</v>
      </c>
      <c r="Q361" s="17">
        <v>104.48068400000001</v>
      </c>
      <c r="R361" s="19">
        <v>15.414087</v>
      </c>
    </row>
    <row r="362" spans="1:18" ht="15.75" x14ac:dyDescent="0.25">
      <c r="A362" s="61"/>
      <c r="B362" s="14"/>
      <c r="C362" s="14"/>
      <c r="D362" s="14"/>
      <c r="E362" s="33"/>
      <c r="F362" s="22"/>
      <c r="G362" s="23"/>
      <c r="H362" s="23"/>
      <c r="I362" s="23"/>
      <c r="J362" s="23"/>
      <c r="K362" s="23"/>
      <c r="L362" s="23"/>
      <c r="M362" s="23"/>
      <c r="N362" s="24"/>
      <c r="O362" s="22"/>
      <c r="P362" s="23"/>
      <c r="Q362" s="23"/>
      <c r="R362" s="24"/>
    </row>
    <row r="363" spans="1:18" ht="15.75" x14ac:dyDescent="0.25">
      <c r="A363" s="61" t="s">
        <v>520</v>
      </c>
      <c r="B363" s="14"/>
      <c r="C363" s="15" t="s">
        <v>521</v>
      </c>
      <c r="D363" s="14"/>
      <c r="E363" s="33"/>
      <c r="F363" s="16">
        <f t="shared" ref="F363:R363" si="48">SUM(F364:F366)</f>
        <v>0.16004299999999999</v>
      </c>
      <c r="G363" s="17">
        <f t="shared" si="48"/>
        <v>3.2961709999999993</v>
      </c>
      <c r="H363" s="17">
        <f t="shared" si="48"/>
        <v>16.790413000000001</v>
      </c>
      <c r="I363" s="17">
        <f t="shared" si="48"/>
        <v>546.57082200000002</v>
      </c>
      <c r="J363" s="17">
        <f t="shared" si="48"/>
        <v>4.6414079999999993</v>
      </c>
      <c r="K363" s="17">
        <f t="shared" si="48"/>
        <v>23.532409999999999</v>
      </c>
      <c r="L363" s="17">
        <f t="shared" si="48"/>
        <v>3576.7030869999994</v>
      </c>
      <c r="M363" s="17">
        <f t="shared" si="48"/>
        <v>3.2821770000000003</v>
      </c>
      <c r="N363" s="19">
        <f t="shared" si="48"/>
        <v>332.496577</v>
      </c>
      <c r="O363" s="16">
        <f t="shared" si="48"/>
        <v>188.99664300000001</v>
      </c>
      <c r="P363" s="17">
        <f t="shared" si="48"/>
        <v>188.99664300000001</v>
      </c>
      <c r="Q363" s="17">
        <f>SUM(Q364:Q366)</f>
        <v>188.99664300000001</v>
      </c>
      <c r="R363" s="19">
        <f t="shared" si="48"/>
        <v>34.594920999999999</v>
      </c>
    </row>
    <row r="364" spans="1:18" ht="15.75" x14ac:dyDescent="0.25">
      <c r="A364" s="61" t="s">
        <v>522</v>
      </c>
      <c r="B364" s="14"/>
      <c r="C364" s="14"/>
      <c r="D364" s="14" t="s">
        <v>503</v>
      </c>
      <c r="E364" s="33"/>
      <c r="F364" s="22">
        <v>3.6436999999999997E-2</v>
      </c>
      <c r="G364" s="23">
        <v>0.64276</v>
      </c>
      <c r="H364" s="23">
        <v>3.3693100000000009</v>
      </c>
      <c r="I364" s="23">
        <v>106.06639700000002</v>
      </c>
      <c r="J364" s="23">
        <v>1.056746</v>
      </c>
      <c r="K364" s="23">
        <v>4.6045910000000001</v>
      </c>
      <c r="L364" s="23">
        <v>814.33335800000009</v>
      </c>
      <c r="M364" s="23">
        <v>0.64004499999999998</v>
      </c>
      <c r="N364" s="24">
        <v>65.068769999999986</v>
      </c>
      <c r="O364" s="22">
        <v>46.134373000000004</v>
      </c>
      <c r="P364" s="23">
        <v>46.134373000000004</v>
      </c>
      <c r="Q364" s="23">
        <v>46.134373000000004</v>
      </c>
      <c r="R364" s="24">
        <v>7.6986599999999994</v>
      </c>
    </row>
    <row r="365" spans="1:18" ht="15.75" x14ac:dyDescent="0.25">
      <c r="A365" s="61" t="s">
        <v>523</v>
      </c>
      <c r="B365" s="14"/>
      <c r="C365" s="14"/>
      <c r="D365" s="14" t="s">
        <v>505</v>
      </c>
      <c r="E365" s="33"/>
      <c r="F365" s="22">
        <v>1.1446000000000001E-2</v>
      </c>
      <c r="G365" s="23">
        <v>0.267482</v>
      </c>
      <c r="H365" s="23">
        <v>1.334508</v>
      </c>
      <c r="I365" s="23">
        <v>44.505933999999996</v>
      </c>
      <c r="J365" s="23">
        <v>0.33196800000000004</v>
      </c>
      <c r="K365" s="23">
        <v>1.9050100000000003</v>
      </c>
      <c r="L365" s="23">
        <v>255.82051200000001</v>
      </c>
      <c r="M365" s="23">
        <v>0.26634100000000005</v>
      </c>
      <c r="N365" s="24">
        <v>26.913785000000004</v>
      </c>
      <c r="O365" s="22">
        <v>19.832167000000002</v>
      </c>
      <c r="P365" s="23">
        <v>19.832167000000002</v>
      </c>
      <c r="Q365" s="23">
        <v>19.832167000000002</v>
      </c>
      <c r="R365" s="24">
        <v>3.2690339999999996</v>
      </c>
    </row>
    <row r="366" spans="1:18" ht="15.75" x14ac:dyDescent="0.25">
      <c r="A366" s="61" t="s">
        <v>524</v>
      </c>
      <c r="B366" s="14"/>
      <c r="C366" s="14"/>
      <c r="D366" s="14" t="s">
        <v>507</v>
      </c>
      <c r="E366" s="33"/>
      <c r="F366" s="22">
        <v>0.11216</v>
      </c>
      <c r="G366" s="23">
        <v>2.3859289999999995</v>
      </c>
      <c r="H366" s="23">
        <v>12.086595000000001</v>
      </c>
      <c r="I366" s="23">
        <v>395.998491</v>
      </c>
      <c r="J366" s="23">
        <v>3.2526939999999995</v>
      </c>
      <c r="K366" s="23">
        <v>17.022808999999999</v>
      </c>
      <c r="L366" s="23">
        <v>2506.5492169999993</v>
      </c>
      <c r="M366" s="23">
        <v>2.3757910000000004</v>
      </c>
      <c r="N366" s="24">
        <v>240.51402199999998</v>
      </c>
      <c r="O366" s="22">
        <v>123.030103</v>
      </c>
      <c r="P366" s="23">
        <v>123.030103</v>
      </c>
      <c r="Q366" s="23">
        <v>123.030103</v>
      </c>
      <c r="R366" s="24">
        <v>23.627227000000001</v>
      </c>
    </row>
    <row r="367" spans="1:18" ht="15.75" x14ac:dyDescent="0.25">
      <c r="A367" s="61"/>
      <c r="B367" s="14"/>
      <c r="C367" s="14"/>
      <c r="D367" s="14"/>
      <c r="E367" s="33"/>
      <c r="F367" s="22"/>
      <c r="G367" s="23"/>
      <c r="H367" s="23"/>
      <c r="I367" s="23"/>
      <c r="J367" s="23"/>
      <c r="K367" s="23"/>
      <c r="L367" s="23"/>
      <c r="M367" s="23"/>
      <c r="N367" s="24"/>
      <c r="O367" s="22"/>
      <c r="P367" s="23"/>
      <c r="Q367" s="23"/>
      <c r="R367" s="24"/>
    </row>
    <row r="368" spans="1:18" ht="15.75" x14ac:dyDescent="0.25">
      <c r="A368" s="61" t="s">
        <v>525</v>
      </c>
      <c r="B368" s="14"/>
      <c r="C368" s="15" t="s">
        <v>526</v>
      </c>
      <c r="D368" s="14"/>
      <c r="E368" s="33"/>
      <c r="F368" s="16"/>
      <c r="G368" s="17"/>
      <c r="H368" s="17"/>
      <c r="I368" s="17"/>
      <c r="J368" s="17"/>
      <c r="K368" s="17"/>
      <c r="L368" s="17"/>
      <c r="M368" s="17"/>
      <c r="N368" s="19"/>
      <c r="O368" s="16"/>
      <c r="P368" s="17"/>
      <c r="Q368" s="17"/>
      <c r="R368" s="19"/>
    </row>
    <row r="369" spans="1:18" ht="15.75" x14ac:dyDescent="0.25">
      <c r="A369" s="61"/>
      <c r="B369" s="14"/>
      <c r="C369" s="14"/>
      <c r="D369" s="14"/>
      <c r="E369" s="33"/>
      <c r="F369" s="22"/>
      <c r="G369" s="23"/>
      <c r="H369" s="23"/>
      <c r="I369" s="23"/>
      <c r="J369" s="23"/>
      <c r="K369" s="23"/>
      <c r="L369" s="23"/>
      <c r="M369" s="23"/>
      <c r="N369" s="24"/>
      <c r="O369" s="22"/>
      <c r="P369" s="23"/>
      <c r="Q369" s="23"/>
      <c r="R369" s="24"/>
    </row>
    <row r="370" spans="1:18" ht="15.75" x14ac:dyDescent="0.25">
      <c r="A370" s="61" t="s">
        <v>527</v>
      </c>
      <c r="B370" s="14"/>
      <c r="C370" s="15" t="s">
        <v>528</v>
      </c>
      <c r="D370" s="14"/>
      <c r="E370" s="33"/>
      <c r="F370" s="16">
        <v>95.184794999999994</v>
      </c>
      <c r="G370" s="17">
        <v>39.970731000000015</v>
      </c>
      <c r="H370" s="17">
        <v>2999.7056440000001</v>
      </c>
      <c r="I370" s="17">
        <v>65484.955474000002</v>
      </c>
      <c r="J370" s="17"/>
      <c r="K370" s="17">
        <v>489.13039500000002</v>
      </c>
      <c r="L370" s="17">
        <v>8158.1381499999979</v>
      </c>
      <c r="M370" s="17">
        <v>74.214031999999975</v>
      </c>
      <c r="N370" s="19">
        <v>29166.305908999999</v>
      </c>
      <c r="O370" s="16">
        <v>3710.7017010000004</v>
      </c>
      <c r="P370" s="17">
        <v>6681.1497529999997</v>
      </c>
      <c r="Q370" s="17">
        <v>9068.1370529999986</v>
      </c>
      <c r="R370" s="19">
        <v>406.20556600000009</v>
      </c>
    </row>
    <row r="371" spans="1:18" ht="15.75" x14ac:dyDescent="0.25">
      <c r="A371" s="61"/>
      <c r="B371" s="14"/>
      <c r="C371" s="15"/>
      <c r="D371" s="14"/>
      <c r="E371" s="33"/>
      <c r="F371" s="74"/>
      <c r="G371" s="75"/>
      <c r="H371" s="75"/>
      <c r="I371" s="75"/>
      <c r="J371" s="75"/>
      <c r="K371" s="75"/>
      <c r="L371" s="75"/>
      <c r="M371" s="75"/>
      <c r="N371" s="76"/>
      <c r="O371" s="74"/>
      <c r="P371" s="75"/>
      <c r="Q371" s="75"/>
      <c r="R371" s="76"/>
    </row>
    <row r="372" spans="1:18" ht="15.75" x14ac:dyDescent="0.25">
      <c r="A372" s="61" t="s">
        <v>529</v>
      </c>
      <c r="B372" s="14"/>
      <c r="C372" s="15" t="s">
        <v>530</v>
      </c>
      <c r="D372" s="14"/>
      <c r="E372" s="33"/>
      <c r="F372" s="16"/>
      <c r="G372" s="17"/>
      <c r="H372" s="17"/>
      <c r="I372" s="17"/>
      <c r="J372" s="17"/>
      <c r="K372" s="17"/>
      <c r="L372" s="17"/>
      <c r="M372" s="17"/>
      <c r="N372" s="19"/>
      <c r="O372" s="16">
        <v>2216.8831540000006</v>
      </c>
      <c r="P372" s="17">
        <v>4105.3391709999987</v>
      </c>
      <c r="Q372" s="17">
        <v>8210.6783419999992</v>
      </c>
      <c r="R372" s="19">
        <v>87.033197000000001</v>
      </c>
    </row>
    <row r="373" spans="1:18" ht="15.75" x14ac:dyDescent="0.25">
      <c r="A373" s="61"/>
      <c r="B373" s="14"/>
      <c r="C373" s="15"/>
      <c r="D373" s="14"/>
      <c r="E373" s="33"/>
      <c r="F373" s="74"/>
      <c r="G373" s="75"/>
      <c r="H373" s="75"/>
      <c r="I373" s="75"/>
      <c r="J373" s="75"/>
      <c r="K373" s="75"/>
      <c r="L373" s="75"/>
      <c r="M373" s="75"/>
      <c r="N373" s="76"/>
      <c r="O373" s="74"/>
      <c r="P373" s="75"/>
      <c r="Q373" s="75"/>
      <c r="R373" s="76"/>
    </row>
    <row r="374" spans="1:18" ht="19.5" thickBot="1" x14ac:dyDescent="0.35">
      <c r="A374" s="177"/>
      <c r="B374" s="25" t="s">
        <v>531</v>
      </c>
      <c r="C374" s="33"/>
      <c r="D374" s="33"/>
      <c r="E374" s="33"/>
      <c r="F374" s="26">
        <f t="shared" ref="F374:R374" si="49">SUM(F372,F370,F368,F363,F361,F356,F351,F346)</f>
        <v>99.629491999999999</v>
      </c>
      <c r="G374" s="27">
        <f t="shared" si="49"/>
        <v>322.29721600000005</v>
      </c>
      <c r="H374" s="27">
        <f t="shared" si="49"/>
        <v>4419.0659050000004</v>
      </c>
      <c r="I374" s="27">
        <f t="shared" si="49"/>
        <v>113377.95978499998</v>
      </c>
      <c r="J374" s="27">
        <f t="shared" si="49"/>
        <v>184.44518700000003</v>
      </c>
      <c r="K374" s="27">
        <f t="shared" si="49"/>
        <v>2466.4939319999999</v>
      </c>
      <c r="L374" s="27">
        <f t="shared" si="49"/>
        <v>69670.670492999998</v>
      </c>
      <c r="M374" s="27">
        <f t="shared" si="49"/>
        <v>356.47081299999996</v>
      </c>
      <c r="N374" s="28">
        <f t="shared" si="49"/>
        <v>57436.329494000005</v>
      </c>
      <c r="O374" s="26">
        <f t="shared" si="49"/>
        <v>25409.142355999997</v>
      </c>
      <c r="P374" s="27">
        <f t="shared" si="49"/>
        <v>30268.046424999993</v>
      </c>
      <c r="Q374" s="27">
        <f t="shared" si="49"/>
        <v>36760.372895999986</v>
      </c>
      <c r="R374" s="28">
        <f t="shared" si="49"/>
        <v>15263.267888</v>
      </c>
    </row>
    <row r="375" spans="1:18" x14ac:dyDescent="0.2">
      <c r="A375" s="177"/>
      <c r="B375" s="33"/>
      <c r="C375" s="33"/>
      <c r="D375" s="33"/>
      <c r="E375" s="33"/>
      <c r="F375" s="66"/>
      <c r="G375" s="66"/>
      <c r="H375" s="66"/>
      <c r="I375" s="66"/>
      <c r="J375" s="66"/>
      <c r="K375" s="66"/>
      <c r="L375" s="66"/>
      <c r="M375" s="66"/>
      <c r="N375" s="66"/>
    </row>
    <row r="376" spans="1:18" ht="13.5" thickBot="1" x14ac:dyDescent="0.25">
      <c r="A376" s="177"/>
      <c r="B376" s="33"/>
      <c r="C376" s="33"/>
      <c r="D376" s="33"/>
      <c r="E376" s="33"/>
      <c r="F376" s="66"/>
      <c r="G376" s="66"/>
      <c r="H376" s="66"/>
      <c r="I376" s="66"/>
      <c r="J376" s="66"/>
      <c r="K376" s="66"/>
      <c r="L376" s="66"/>
      <c r="M376" s="66"/>
      <c r="N376" s="66"/>
    </row>
    <row r="377" spans="1:18" ht="29.25" customHeight="1" x14ac:dyDescent="0.25">
      <c r="A377" s="5">
        <v>8</v>
      </c>
      <c r="B377" s="195" t="s">
        <v>532</v>
      </c>
      <c r="C377" s="196"/>
      <c r="D377" s="197"/>
      <c r="E377" s="6"/>
      <c r="F377" s="198" t="str">
        <f>F$2</f>
        <v>METALES PESADOS</v>
      </c>
      <c r="G377" s="199"/>
      <c r="H377" s="199"/>
      <c r="I377" s="199"/>
      <c r="J377" s="199"/>
      <c r="K377" s="199"/>
      <c r="L377" s="199"/>
      <c r="M377" s="199"/>
      <c r="N377" s="200"/>
      <c r="O377" s="209" t="str">
        <f>O$2</f>
        <v>PARTÍCULAS</v>
      </c>
      <c r="P377" s="199"/>
      <c r="Q377" s="199"/>
      <c r="R377" s="200"/>
    </row>
    <row r="378" spans="1:18" ht="15.75" thickBot="1" x14ac:dyDescent="0.3">
      <c r="A378" s="174"/>
      <c r="B378" s="9"/>
      <c r="C378" s="9"/>
      <c r="D378" s="9"/>
      <c r="E378" s="9"/>
      <c r="F378" s="11" t="str">
        <f t="shared" ref="F378:R378" si="50">F$3</f>
        <v>As (kg)</v>
      </c>
      <c r="G378" s="12" t="str">
        <f t="shared" si="50"/>
        <v>Cd (kg)</v>
      </c>
      <c r="H378" s="12" t="str">
        <f t="shared" si="50"/>
        <v>Cr (kg)</v>
      </c>
      <c r="I378" s="12" t="str">
        <f t="shared" si="50"/>
        <v>Cu (kg)</v>
      </c>
      <c r="J378" s="12" t="str">
        <f t="shared" si="50"/>
        <v>Hg (kg)</v>
      </c>
      <c r="K378" s="12" t="str">
        <f t="shared" si="50"/>
        <v>Ni (kg)</v>
      </c>
      <c r="L378" s="12" t="str">
        <f t="shared" si="50"/>
        <v>Pb (kg)</v>
      </c>
      <c r="M378" s="12" t="str">
        <f t="shared" si="50"/>
        <v>Se (kg)</v>
      </c>
      <c r="N378" s="13" t="str">
        <f t="shared" si="50"/>
        <v>Zn (kg)</v>
      </c>
      <c r="O378" s="98" t="str">
        <f t="shared" si="50"/>
        <v>PM2,5 (t)</v>
      </c>
      <c r="P378" s="99" t="str">
        <f t="shared" si="50"/>
        <v>PM10 (t)</v>
      </c>
      <c r="Q378" s="99" t="str">
        <f t="shared" si="50"/>
        <v>PST (t)</v>
      </c>
      <c r="R378" s="100" t="str">
        <f t="shared" si="50"/>
        <v>BC (t)</v>
      </c>
    </row>
    <row r="379" spans="1:18" ht="15.75" x14ac:dyDescent="0.25">
      <c r="A379" s="61" t="s">
        <v>533</v>
      </c>
      <c r="B379" s="14"/>
      <c r="C379" s="15" t="s">
        <v>534</v>
      </c>
      <c r="D379" s="14"/>
      <c r="E379" s="33"/>
      <c r="F379" s="16">
        <v>1.6119180000000002</v>
      </c>
      <c r="G379" s="17">
        <v>0.54953399999999997</v>
      </c>
      <c r="H379" s="17">
        <v>5.4965260000000002</v>
      </c>
      <c r="I379" s="17">
        <v>91.424661000000029</v>
      </c>
      <c r="J379" s="17">
        <v>1.502661</v>
      </c>
      <c r="K379" s="17">
        <v>39.973083000000003</v>
      </c>
      <c r="L379" s="17">
        <v>315.659628</v>
      </c>
      <c r="M379" s="17">
        <v>4.0612510000000004</v>
      </c>
      <c r="N379" s="19">
        <v>77.169437999999985</v>
      </c>
      <c r="O379" s="16">
        <v>55.699525999999999</v>
      </c>
      <c r="P379" s="17">
        <v>64.577185</v>
      </c>
      <c r="Q379" s="17">
        <v>67.978944000000013</v>
      </c>
      <c r="R379" s="19">
        <v>13.957869999999998</v>
      </c>
    </row>
    <row r="380" spans="1:18" ht="15.75" x14ac:dyDescent="0.25">
      <c r="A380" s="61"/>
      <c r="B380" s="14"/>
      <c r="C380" s="14"/>
      <c r="D380" s="14"/>
      <c r="E380" s="33"/>
      <c r="F380" s="22"/>
      <c r="G380" s="23"/>
      <c r="H380" s="23"/>
      <c r="I380" s="23"/>
      <c r="J380" s="23"/>
      <c r="K380" s="23"/>
      <c r="L380" s="23"/>
      <c r="M380" s="23"/>
      <c r="N380" s="24"/>
      <c r="O380" s="22"/>
      <c r="P380" s="23"/>
      <c r="Q380" s="23"/>
      <c r="R380" s="24"/>
    </row>
    <row r="381" spans="1:18" ht="15.75" x14ac:dyDescent="0.25">
      <c r="A381" s="61" t="s">
        <v>535</v>
      </c>
      <c r="B381" s="14"/>
      <c r="C381" s="15" t="s">
        <v>536</v>
      </c>
      <c r="D381" s="14"/>
      <c r="E381" s="33"/>
      <c r="F381" s="16">
        <f t="shared" ref="F381:R381" si="51">SUM(F382:F384)</f>
        <v>0</v>
      </c>
      <c r="G381" s="17">
        <f t="shared" si="51"/>
        <v>0.96598099999999998</v>
      </c>
      <c r="H381" s="17">
        <f t="shared" si="51"/>
        <v>4.8298860000000019</v>
      </c>
      <c r="I381" s="17">
        <f t="shared" si="51"/>
        <v>164.21614099999996</v>
      </c>
      <c r="J381" s="17">
        <f t="shared" si="51"/>
        <v>0</v>
      </c>
      <c r="K381" s="17">
        <f t="shared" si="51"/>
        <v>6.7618389999999984</v>
      </c>
      <c r="L381" s="17">
        <f t="shared" si="51"/>
        <v>0</v>
      </c>
      <c r="M381" s="17">
        <f t="shared" si="51"/>
        <v>0.96598099999999998</v>
      </c>
      <c r="N381" s="19">
        <f t="shared" si="51"/>
        <v>96.59774000000003</v>
      </c>
      <c r="O381" s="16">
        <f t="shared" si="51"/>
        <v>132.33889900000003</v>
      </c>
      <c r="P381" s="17">
        <f t="shared" si="51"/>
        <v>139.10074499999999</v>
      </c>
      <c r="Q381" s="17">
        <f>SUM(Q382:Q384)</f>
        <v>146.82855599999999</v>
      </c>
      <c r="R381" s="19">
        <f t="shared" si="51"/>
        <v>86.020284999999973</v>
      </c>
    </row>
    <row r="382" spans="1:18" ht="15.75" x14ac:dyDescent="0.25">
      <c r="A382" s="61" t="s">
        <v>537</v>
      </c>
      <c r="B382" s="14"/>
      <c r="C382" s="14"/>
      <c r="D382" s="14" t="s">
        <v>538</v>
      </c>
      <c r="E382" s="33"/>
      <c r="F382" s="22"/>
      <c r="G382" s="23">
        <v>4.7359000000000005E-2</v>
      </c>
      <c r="H382" s="23">
        <v>0.23678300000000002</v>
      </c>
      <c r="I382" s="23">
        <v>8.0506569999999993</v>
      </c>
      <c r="J382" s="23"/>
      <c r="K382" s="23">
        <v>0.33149600000000001</v>
      </c>
      <c r="L382" s="23"/>
      <c r="M382" s="23">
        <v>4.7359000000000005E-2</v>
      </c>
      <c r="N382" s="24">
        <v>4.7356840000000009</v>
      </c>
      <c r="O382" s="22">
        <v>6.4878810000000007</v>
      </c>
      <c r="P382" s="23">
        <v>6.8193839999999977</v>
      </c>
      <c r="Q382" s="23">
        <v>7.1982359999999996</v>
      </c>
      <c r="R382" s="24">
        <v>4.2171259999999995</v>
      </c>
    </row>
    <row r="383" spans="1:18" ht="15.75" x14ac:dyDescent="0.25">
      <c r="A383" s="61" t="s">
        <v>539</v>
      </c>
      <c r="B383" s="14"/>
      <c r="C383" s="14"/>
      <c r="D383" s="14" t="s">
        <v>540</v>
      </c>
      <c r="E383" s="33"/>
      <c r="F383" s="22"/>
      <c r="G383" s="23"/>
      <c r="H383" s="23"/>
      <c r="I383" s="23"/>
      <c r="J383" s="23"/>
      <c r="K383" s="23"/>
      <c r="L383" s="23"/>
      <c r="M383" s="23"/>
      <c r="N383" s="24"/>
      <c r="O383" s="22"/>
      <c r="P383" s="23"/>
      <c r="Q383" s="23"/>
      <c r="R383" s="24"/>
    </row>
    <row r="384" spans="1:18" ht="15.75" x14ac:dyDescent="0.25">
      <c r="A384" s="61" t="s">
        <v>541</v>
      </c>
      <c r="B384" s="14"/>
      <c r="C384" s="14"/>
      <c r="D384" s="14" t="s">
        <v>542</v>
      </c>
      <c r="E384" s="33"/>
      <c r="F384" s="22"/>
      <c r="G384" s="23">
        <v>0.91862199999999994</v>
      </c>
      <c r="H384" s="23">
        <v>4.5931030000000019</v>
      </c>
      <c r="I384" s="23">
        <v>156.16548399999996</v>
      </c>
      <c r="J384" s="23"/>
      <c r="K384" s="23">
        <v>6.4303429999999988</v>
      </c>
      <c r="L384" s="23"/>
      <c r="M384" s="23">
        <v>0.91862199999999994</v>
      </c>
      <c r="N384" s="24">
        <v>91.862056000000024</v>
      </c>
      <c r="O384" s="22">
        <v>125.85101800000002</v>
      </c>
      <c r="P384" s="23">
        <v>132.281361</v>
      </c>
      <c r="Q384" s="23">
        <v>139.63031999999998</v>
      </c>
      <c r="R384" s="24">
        <v>81.80315899999998</v>
      </c>
    </row>
    <row r="385" spans="1:18" ht="15.75" x14ac:dyDescent="0.25">
      <c r="A385" s="61"/>
      <c r="B385" s="14"/>
      <c r="C385" s="14"/>
      <c r="D385" s="14"/>
      <c r="E385" s="33"/>
      <c r="F385" s="22"/>
      <c r="G385" s="23"/>
      <c r="H385" s="23"/>
      <c r="I385" s="23"/>
      <c r="J385" s="23"/>
      <c r="K385" s="23"/>
      <c r="L385" s="23"/>
      <c r="M385" s="23"/>
      <c r="N385" s="24"/>
      <c r="O385" s="22"/>
      <c r="P385" s="23"/>
      <c r="Q385" s="23"/>
      <c r="R385" s="24"/>
    </row>
    <row r="386" spans="1:18" ht="15.75" x14ac:dyDescent="0.25">
      <c r="A386" s="61" t="s">
        <v>543</v>
      </c>
      <c r="B386" s="14"/>
      <c r="C386" s="15" t="s">
        <v>544</v>
      </c>
      <c r="D386" s="14"/>
      <c r="E386" s="33"/>
      <c r="F386" s="16">
        <f t="shared" ref="F386:R386" si="52">SUM(F387:F390)</f>
        <v>0</v>
      </c>
      <c r="G386" s="17">
        <f t="shared" si="52"/>
        <v>0</v>
      </c>
      <c r="H386" s="17">
        <f t="shared" si="52"/>
        <v>0</v>
      </c>
      <c r="I386" s="17">
        <f t="shared" si="52"/>
        <v>0</v>
      </c>
      <c r="J386" s="17">
        <f t="shared" si="52"/>
        <v>0</v>
      </c>
      <c r="K386" s="17">
        <f t="shared" si="52"/>
        <v>0</v>
      </c>
      <c r="L386" s="17">
        <f t="shared" si="52"/>
        <v>0</v>
      </c>
      <c r="M386" s="17">
        <f t="shared" si="52"/>
        <v>0</v>
      </c>
      <c r="N386" s="19">
        <f t="shared" si="52"/>
        <v>0</v>
      </c>
      <c r="O386" s="16">
        <f t="shared" si="52"/>
        <v>0</v>
      </c>
      <c r="P386" s="17">
        <f t="shared" si="52"/>
        <v>0</v>
      </c>
      <c r="Q386" s="17">
        <f>SUM(Q387:Q390)</f>
        <v>0</v>
      </c>
      <c r="R386" s="19">
        <f t="shared" si="52"/>
        <v>0</v>
      </c>
    </row>
    <row r="387" spans="1:18" ht="15.75" x14ac:dyDescent="0.25">
      <c r="A387" s="61" t="s">
        <v>545</v>
      </c>
      <c r="B387" s="14"/>
      <c r="C387" s="14"/>
      <c r="D387" s="14" t="s">
        <v>546</v>
      </c>
      <c r="E387" s="33"/>
      <c r="F387" s="22"/>
      <c r="G387" s="23"/>
      <c r="H387" s="23"/>
      <c r="I387" s="23"/>
      <c r="J387" s="23"/>
      <c r="K387" s="23"/>
      <c r="L387" s="23"/>
      <c r="M387" s="23"/>
      <c r="N387" s="24"/>
      <c r="O387" s="22"/>
      <c r="P387" s="23"/>
      <c r="Q387" s="23"/>
      <c r="R387" s="24"/>
    </row>
    <row r="388" spans="1:18" ht="15.75" x14ac:dyDescent="0.25">
      <c r="A388" s="61" t="s">
        <v>547</v>
      </c>
      <c r="B388" s="14"/>
      <c r="C388" s="14"/>
      <c r="D388" s="14" t="s">
        <v>548</v>
      </c>
      <c r="E388" s="33"/>
      <c r="F388" s="22"/>
      <c r="G388" s="23"/>
      <c r="H388" s="23"/>
      <c r="I388" s="23"/>
      <c r="J388" s="23"/>
      <c r="K388" s="23"/>
      <c r="L388" s="23"/>
      <c r="M388" s="23"/>
      <c r="N388" s="24"/>
      <c r="O388" s="22"/>
      <c r="P388" s="23"/>
      <c r="Q388" s="23"/>
      <c r="R388" s="24"/>
    </row>
    <row r="389" spans="1:18" ht="15.75" x14ac:dyDescent="0.25">
      <c r="A389" s="61" t="s">
        <v>549</v>
      </c>
      <c r="B389" s="14"/>
      <c r="C389" s="14"/>
      <c r="D389" s="14" t="s">
        <v>550</v>
      </c>
      <c r="E389" s="33"/>
      <c r="F389" s="22"/>
      <c r="G389" s="23"/>
      <c r="H389" s="23"/>
      <c r="I389" s="23"/>
      <c r="J389" s="23"/>
      <c r="K389" s="23"/>
      <c r="L389" s="23"/>
      <c r="M389" s="23"/>
      <c r="N389" s="24"/>
      <c r="O389" s="22"/>
      <c r="P389" s="23"/>
      <c r="Q389" s="23"/>
      <c r="R389" s="24"/>
    </row>
    <row r="390" spans="1:18" ht="15.75" x14ac:dyDescent="0.25">
      <c r="A390" s="61" t="s">
        <v>551</v>
      </c>
      <c r="B390" s="14"/>
      <c r="C390" s="14"/>
      <c r="D390" s="14" t="s">
        <v>552</v>
      </c>
      <c r="E390" s="33"/>
      <c r="F390" s="22"/>
      <c r="G390" s="23"/>
      <c r="H390" s="23"/>
      <c r="I390" s="23"/>
      <c r="J390" s="23"/>
      <c r="K390" s="23"/>
      <c r="L390" s="23"/>
      <c r="M390" s="23"/>
      <c r="N390" s="24"/>
      <c r="O390" s="22"/>
      <c r="P390" s="23"/>
      <c r="Q390" s="23"/>
      <c r="R390" s="24"/>
    </row>
    <row r="391" spans="1:18" ht="15.75" x14ac:dyDescent="0.25">
      <c r="A391" s="61"/>
      <c r="B391" s="14"/>
      <c r="C391" s="14"/>
      <c r="D391" s="14"/>
      <c r="E391" s="33"/>
      <c r="F391" s="22"/>
      <c r="G391" s="23"/>
      <c r="H391" s="23"/>
      <c r="I391" s="23"/>
      <c r="J391" s="23"/>
      <c r="K391" s="23"/>
      <c r="L391" s="23"/>
      <c r="M391" s="23"/>
      <c r="N391" s="24"/>
      <c r="O391" s="22"/>
      <c r="P391" s="23"/>
      <c r="Q391" s="23"/>
      <c r="R391" s="24"/>
    </row>
    <row r="392" spans="1:18" ht="15.75" x14ac:dyDescent="0.25">
      <c r="A392" s="61" t="s">
        <v>553</v>
      </c>
      <c r="B392" s="14"/>
      <c r="C392" s="15" t="s">
        <v>554</v>
      </c>
      <c r="D392" s="14"/>
      <c r="E392" s="33"/>
      <c r="F392" s="16">
        <f t="shared" ref="F392:R392" si="53">SUM(F393:F395)</f>
        <v>5362.8016120000011</v>
      </c>
      <c r="G392" s="17">
        <f t="shared" si="53"/>
        <v>183.900406</v>
      </c>
      <c r="H392" s="17">
        <f t="shared" si="53"/>
        <v>5700.9420260000006</v>
      </c>
      <c r="I392" s="17">
        <f t="shared" si="53"/>
        <v>12250.115651000002</v>
      </c>
      <c r="J392" s="17">
        <f t="shared" si="53"/>
        <v>243.22121400000003</v>
      </c>
      <c r="K392" s="17">
        <f t="shared" si="53"/>
        <v>249750.040504</v>
      </c>
      <c r="L392" s="17">
        <f t="shared" si="53"/>
        <v>1773.7452649999998</v>
      </c>
      <c r="M392" s="17">
        <f t="shared" si="53"/>
        <v>1916.124045</v>
      </c>
      <c r="N392" s="19">
        <f t="shared" si="53"/>
        <v>12813.648597999998</v>
      </c>
      <c r="O392" s="16">
        <f t="shared" si="53"/>
        <v>36423.799922999999</v>
      </c>
      <c r="P392" s="17">
        <f t="shared" si="53"/>
        <v>42853.529703</v>
      </c>
      <c r="Q392" s="17">
        <f>SUM(Q393:Q395)</f>
        <v>42853.529703</v>
      </c>
      <c r="R392" s="19">
        <f t="shared" si="53"/>
        <v>821.03941299999997</v>
      </c>
    </row>
    <row r="393" spans="1:18" ht="15.75" x14ac:dyDescent="0.25">
      <c r="A393" s="61" t="s">
        <v>555</v>
      </c>
      <c r="B393" s="14"/>
      <c r="C393" s="14"/>
      <c r="D393" s="14" t="s">
        <v>556</v>
      </c>
      <c r="E393" s="33"/>
      <c r="F393" s="22">
        <v>238.55396499999998</v>
      </c>
      <c r="G393" s="23">
        <v>19.138490999999998</v>
      </c>
      <c r="H393" s="23">
        <v>263.09246400000001</v>
      </c>
      <c r="I393" s="23">
        <v>1546.4873580000003</v>
      </c>
      <c r="J393" s="23">
        <v>46.615476000000001</v>
      </c>
      <c r="K393" s="23">
        <v>10013.849264</v>
      </c>
      <c r="L393" s="23">
        <v>227.20040499999999</v>
      </c>
      <c r="M393" s="23">
        <v>194.08492199999998</v>
      </c>
      <c r="N393" s="24">
        <v>1972.6191119999999</v>
      </c>
      <c r="O393" s="22">
        <v>2091.3513980000002</v>
      </c>
      <c r="P393" s="23">
        <v>2459.0412180000003</v>
      </c>
      <c r="Q393" s="23">
        <v>2459.0412180000003</v>
      </c>
      <c r="R393" s="24">
        <v>72.514297999999997</v>
      </c>
    </row>
    <row r="394" spans="1:18" ht="15.75" x14ac:dyDescent="0.25">
      <c r="A394" s="61" t="s">
        <v>557</v>
      </c>
      <c r="B394" s="14"/>
      <c r="C394" s="14"/>
      <c r="D394" s="14" t="s">
        <v>558</v>
      </c>
      <c r="E394" s="33"/>
      <c r="F394" s="22">
        <v>22.472171000000003</v>
      </c>
      <c r="G394" s="23">
        <v>5.6180460000000014</v>
      </c>
      <c r="H394" s="23">
        <v>28.090213000000009</v>
      </c>
      <c r="I394" s="23">
        <v>494.38777899999997</v>
      </c>
      <c r="J394" s="23">
        <v>16.854132000000003</v>
      </c>
      <c r="K394" s="23">
        <v>561.80429400000003</v>
      </c>
      <c r="L394" s="23">
        <v>73.034559000000002</v>
      </c>
      <c r="M394" s="23">
        <v>56.180427999999985</v>
      </c>
      <c r="N394" s="24">
        <v>674.16514999999981</v>
      </c>
      <c r="O394" s="22">
        <v>505.27795099999997</v>
      </c>
      <c r="P394" s="23">
        <v>593.57444799999996</v>
      </c>
      <c r="Q394" s="23">
        <v>593.57444799999996</v>
      </c>
      <c r="R394" s="24">
        <v>26.74483</v>
      </c>
    </row>
    <row r="395" spans="1:18" ht="15.75" x14ac:dyDescent="0.25">
      <c r="A395" s="61" t="s">
        <v>559</v>
      </c>
      <c r="B395" s="14"/>
      <c r="C395" s="14"/>
      <c r="D395" s="14" t="s">
        <v>560</v>
      </c>
      <c r="E395" s="33"/>
      <c r="F395" s="22">
        <v>5101.7754760000016</v>
      </c>
      <c r="G395" s="23">
        <v>159.143869</v>
      </c>
      <c r="H395" s="23">
        <v>5409.7593490000008</v>
      </c>
      <c r="I395" s="23">
        <v>10209.240514000001</v>
      </c>
      <c r="J395" s="23">
        <v>179.75160600000001</v>
      </c>
      <c r="K395" s="23">
        <v>239174.38694600001</v>
      </c>
      <c r="L395" s="23">
        <v>1473.5103009999998</v>
      </c>
      <c r="M395" s="23">
        <v>1665.8586950000001</v>
      </c>
      <c r="N395" s="24">
        <v>10166.864335999999</v>
      </c>
      <c r="O395" s="22">
        <v>33827.170573999996</v>
      </c>
      <c r="P395" s="23">
        <v>39800.914037000002</v>
      </c>
      <c r="Q395" s="23">
        <v>39800.914037000002</v>
      </c>
      <c r="R395" s="24">
        <v>721.78028499999994</v>
      </c>
    </row>
    <row r="396" spans="1:18" ht="15.75" x14ac:dyDescent="0.25">
      <c r="A396" s="61"/>
      <c r="B396" s="14"/>
      <c r="C396" s="14"/>
      <c r="D396" s="14"/>
      <c r="E396" s="33"/>
      <c r="F396" s="22"/>
      <c r="G396" s="23"/>
      <c r="H396" s="23"/>
      <c r="I396" s="23"/>
      <c r="J396" s="23"/>
      <c r="K396" s="23"/>
      <c r="L396" s="23"/>
      <c r="M396" s="23"/>
      <c r="N396" s="24"/>
      <c r="O396" s="22"/>
      <c r="P396" s="23"/>
      <c r="Q396" s="23"/>
      <c r="R396" s="24"/>
    </row>
    <row r="397" spans="1:18" ht="15.75" x14ac:dyDescent="0.25">
      <c r="A397" s="61" t="s">
        <v>561</v>
      </c>
      <c r="B397" s="14"/>
      <c r="C397" s="15" t="s">
        <v>562</v>
      </c>
      <c r="D397" s="14"/>
      <c r="E397" s="33"/>
      <c r="F397" s="16">
        <f t="shared" ref="F397:R397" si="54">SUM(F398:F401)</f>
        <v>0.50985180515397588</v>
      </c>
      <c r="G397" s="17">
        <f t="shared" si="54"/>
        <v>0.26639249346881766</v>
      </c>
      <c r="H397" s="17">
        <f t="shared" si="54"/>
        <v>61.802792206410757</v>
      </c>
      <c r="I397" s="17">
        <f t="shared" si="54"/>
        <v>37.529067678962718</v>
      </c>
      <c r="J397" s="17">
        <f t="shared" si="54"/>
        <v>11.76449436981477</v>
      </c>
      <c r="K397" s="17">
        <f t="shared" si="54"/>
        <v>0.52746318102416812</v>
      </c>
      <c r="L397" s="17">
        <f t="shared" si="54"/>
        <v>6693.8444609693051</v>
      </c>
      <c r="M397" s="17">
        <f t="shared" si="54"/>
        <v>0.50897123636046626</v>
      </c>
      <c r="N397" s="19">
        <f t="shared" si="54"/>
        <v>97.322084858517599</v>
      </c>
      <c r="O397" s="16">
        <f t="shared" si="54"/>
        <v>946.95230018421125</v>
      </c>
      <c r="P397" s="17">
        <f t="shared" si="54"/>
        <v>946.95230018421125</v>
      </c>
      <c r="Q397" s="17">
        <f>SUM(Q398:Q401)</f>
        <v>946.95230018421125</v>
      </c>
      <c r="R397" s="19">
        <f t="shared" si="54"/>
        <v>454.29033412242097</v>
      </c>
    </row>
    <row r="398" spans="1:18" ht="15.75" x14ac:dyDescent="0.25">
      <c r="A398" s="61" t="s">
        <v>563</v>
      </c>
      <c r="B398" s="14"/>
      <c r="C398" s="14"/>
      <c r="D398" s="14" t="s">
        <v>564</v>
      </c>
      <c r="E398" s="33"/>
      <c r="F398" s="22">
        <v>3.0061006168369292E-2</v>
      </c>
      <c r="G398" s="23">
        <v>1.5715633474353008E-2</v>
      </c>
      <c r="H398" s="23">
        <v>3.6376145599353071</v>
      </c>
      <c r="I398" s="23">
        <v>2.2090427568291182</v>
      </c>
      <c r="J398" s="23">
        <v>0.6940101456652995</v>
      </c>
      <c r="K398" s="23">
        <v>3.1515997947744796E-2</v>
      </c>
      <c r="L398" s="23">
        <v>552.98640443489592</v>
      </c>
      <c r="M398" s="23">
        <v>2.9988256579400515E-2</v>
      </c>
      <c r="N398" s="24">
        <v>5.7330566063786961</v>
      </c>
      <c r="O398" s="22">
        <v>28.912452728348292</v>
      </c>
      <c r="P398" s="23">
        <v>28.912452728348292</v>
      </c>
      <c r="Q398" s="23">
        <v>28.912452728348292</v>
      </c>
      <c r="R398" s="24">
        <v>13.860172928913288</v>
      </c>
    </row>
    <row r="399" spans="1:18" ht="15.75" x14ac:dyDescent="0.25">
      <c r="A399" s="61" t="s">
        <v>565</v>
      </c>
      <c r="B399" s="14"/>
      <c r="C399" s="14"/>
      <c r="D399" s="14" t="s">
        <v>566</v>
      </c>
      <c r="E399" s="33"/>
      <c r="F399" s="22">
        <v>3.4865018395161228E-2</v>
      </c>
      <c r="G399" s="23">
        <v>1.8195582699097206E-2</v>
      </c>
      <c r="H399" s="23">
        <v>4.2408653764736322</v>
      </c>
      <c r="I399" s="23">
        <v>2.5748908938330981</v>
      </c>
      <c r="J399" s="23">
        <v>0.80362247836515321</v>
      </c>
      <c r="K399" s="23">
        <v>3.5101381069763099E-2</v>
      </c>
      <c r="L399" s="23">
        <v>89.922305040695122</v>
      </c>
      <c r="M399" s="23">
        <v>3.4853200261431135E-2</v>
      </c>
      <c r="N399" s="24">
        <v>6.6669470090645042</v>
      </c>
      <c r="O399" s="22">
        <v>46.878865936391371</v>
      </c>
      <c r="P399" s="23">
        <v>46.878865936391371</v>
      </c>
      <c r="Q399" s="23">
        <v>46.878865936391371</v>
      </c>
      <c r="R399" s="24">
        <v>22.499371071077334</v>
      </c>
    </row>
    <row r="400" spans="1:18" ht="15.75" x14ac:dyDescent="0.25">
      <c r="A400" s="61" t="s">
        <v>567</v>
      </c>
      <c r="B400" s="14"/>
      <c r="C400" s="14"/>
      <c r="D400" s="14" t="s">
        <v>568</v>
      </c>
      <c r="E400" s="33"/>
      <c r="F400" s="22">
        <v>9.9904337758843137E-2</v>
      </c>
      <c r="G400" s="23">
        <v>5.2408705351395912E-2</v>
      </c>
      <c r="H400" s="23">
        <v>11.964370120628315</v>
      </c>
      <c r="I400" s="23">
        <v>7.2685018736866986</v>
      </c>
      <c r="J400" s="23">
        <v>2.3138447303565211</v>
      </c>
      <c r="K400" s="23">
        <v>0.11300067771081997</v>
      </c>
      <c r="L400" s="23">
        <v>4976.903001411506</v>
      </c>
      <c r="M400" s="23">
        <v>9.9249520761244298E-2</v>
      </c>
      <c r="N400" s="24">
        <v>18.952415773146971</v>
      </c>
      <c r="O400" s="22">
        <v>149.36035101556934</v>
      </c>
      <c r="P400" s="23">
        <v>149.36035101556934</v>
      </c>
      <c r="Q400" s="23">
        <v>149.36035101556934</v>
      </c>
      <c r="R400" s="24">
        <v>71.503774956617846</v>
      </c>
    </row>
    <row r="401" spans="1:18" ht="15.75" x14ac:dyDescent="0.25">
      <c r="A401" s="61" t="s">
        <v>569</v>
      </c>
      <c r="B401" s="14"/>
      <c r="C401" s="14"/>
      <c r="D401" s="14" t="s">
        <v>570</v>
      </c>
      <c r="E401" s="33"/>
      <c r="F401" s="22">
        <v>0.34502144283160224</v>
      </c>
      <c r="G401" s="23">
        <v>0.18007257194397155</v>
      </c>
      <c r="H401" s="23">
        <v>41.959942149373504</v>
      </c>
      <c r="I401" s="23">
        <v>25.476632154613803</v>
      </c>
      <c r="J401" s="23">
        <v>7.9530170154277959</v>
      </c>
      <c r="K401" s="23">
        <v>0.34784512429584019</v>
      </c>
      <c r="L401" s="23">
        <v>1074.0327500822079</v>
      </c>
      <c r="M401" s="23">
        <v>0.34488025875839035</v>
      </c>
      <c r="N401" s="24">
        <v>65.969665469927435</v>
      </c>
      <c r="O401" s="22">
        <v>721.80063050390231</v>
      </c>
      <c r="P401" s="23">
        <v>721.80063050390231</v>
      </c>
      <c r="Q401" s="23">
        <v>721.80063050390231</v>
      </c>
      <c r="R401" s="24">
        <v>346.42701516581252</v>
      </c>
    </row>
    <row r="402" spans="1:18" ht="15.75" x14ac:dyDescent="0.25">
      <c r="A402" s="61"/>
      <c r="B402" s="14"/>
      <c r="C402" s="14"/>
      <c r="D402" s="14"/>
      <c r="E402" s="33"/>
      <c r="F402" s="22"/>
      <c r="G402" s="23"/>
      <c r="H402" s="23"/>
      <c r="I402" s="23"/>
      <c r="J402" s="23"/>
      <c r="K402" s="23"/>
      <c r="L402" s="23"/>
      <c r="M402" s="23"/>
      <c r="N402" s="24"/>
      <c r="O402" s="22"/>
      <c r="P402" s="23"/>
      <c r="Q402" s="23"/>
      <c r="R402" s="24"/>
    </row>
    <row r="403" spans="1:18" ht="15.75" x14ac:dyDescent="0.25">
      <c r="A403" s="61" t="s">
        <v>571</v>
      </c>
      <c r="B403" s="14"/>
      <c r="C403" s="15" t="s">
        <v>572</v>
      </c>
      <c r="D403" s="14"/>
      <c r="E403" s="33"/>
      <c r="F403" s="16"/>
      <c r="G403" s="17">
        <v>21.63307</v>
      </c>
      <c r="H403" s="17">
        <v>108.16535</v>
      </c>
      <c r="I403" s="17">
        <v>3677.6219029999997</v>
      </c>
      <c r="J403" s="17"/>
      <c r="K403" s="17">
        <v>151.43148400000007</v>
      </c>
      <c r="L403" s="17"/>
      <c r="M403" s="17">
        <v>21.63307</v>
      </c>
      <c r="N403" s="19">
        <v>2163.3069980000005</v>
      </c>
      <c r="O403" s="16">
        <v>4233.9223530000008</v>
      </c>
      <c r="P403" s="17">
        <v>4233.9223530000008</v>
      </c>
      <c r="Q403" s="17">
        <v>4233.9223530000008</v>
      </c>
      <c r="R403" s="19">
        <v>2449.0632259999993</v>
      </c>
    </row>
    <row r="404" spans="1:18" ht="15.75" x14ac:dyDescent="0.25">
      <c r="A404" s="61"/>
      <c r="B404" s="14"/>
      <c r="C404" s="14"/>
      <c r="D404" s="14"/>
      <c r="E404" s="33"/>
      <c r="F404" s="22"/>
      <c r="G404" s="23"/>
      <c r="H404" s="23"/>
      <c r="I404" s="23"/>
      <c r="J404" s="23"/>
      <c r="K404" s="23"/>
      <c r="L404" s="23"/>
      <c r="M404" s="23"/>
      <c r="N404" s="24"/>
      <c r="O404" s="22"/>
      <c r="P404" s="23"/>
      <c r="Q404" s="23"/>
      <c r="R404" s="24"/>
    </row>
    <row r="405" spans="1:18" ht="15.75" x14ac:dyDescent="0.25">
      <c r="A405" s="61" t="s">
        <v>573</v>
      </c>
      <c r="B405" s="14"/>
      <c r="C405" s="15" t="s">
        <v>574</v>
      </c>
      <c r="D405" s="14"/>
      <c r="E405" s="33"/>
      <c r="F405" s="16"/>
      <c r="G405" s="17">
        <v>0.29796499999999998</v>
      </c>
      <c r="H405" s="17">
        <v>1.4898499999999997</v>
      </c>
      <c r="I405" s="17">
        <v>50.654894999999989</v>
      </c>
      <c r="J405" s="17"/>
      <c r="K405" s="17">
        <v>2.0857959999999998</v>
      </c>
      <c r="L405" s="17"/>
      <c r="M405" s="17">
        <v>0.29796499999999998</v>
      </c>
      <c r="N405" s="19">
        <v>29.796997000000015</v>
      </c>
      <c r="O405" s="16">
        <v>46.403884000000012</v>
      </c>
      <c r="P405" s="17">
        <v>46.403884000000012</v>
      </c>
      <c r="Q405" s="17">
        <v>46.403884000000012</v>
      </c>
      <c r="R405" s="19">
        <v>17.616234000000002</v>
      </c>
    </row>
    <row r="406" spans="1:18" ht="15.75" x14ac:dyDescent="0.25">
      <c r="A406" s="61"/>
      <c r="B406" s="14"/>
      <c r="C406" s="14"/>
      <c r="D406" s="14"/>
      <c r="E406" s="33"/>
      <c r="F406" s="22"/>
      <c r="G406" s="23"/>
      <c r="H406" s="23"/>
      <c r="I406" s="23"/>
      <c r="J406" s="23"/>
      <c r="K406" s="23"/>
      <c r="L406" s="23"/>
      <c r="M406" s="23"/>
      <c r="N406" s="24"/>
      <c r="O406" s="22"/>
      <c r="P406" s="23"/>
      <c r="Q406" s="23"/>
      <c r="R406" s="24"/>
    </row>
    <row r="407" spans="1:18" ht="15.75" x14ac:dyDescent="0.25">
      <c r="A407" s="61" t="s">
        <v>575</v>
      </c>
      <c r="B407" s="14"/>
      <c r="C407" s="15" t="s">
        <v>576</v>
      </c>
      <c r="D407" s="14"/>
      <c r="E407" s="33"/>
      <c r="F407" s="16"/>
      <c r="G407" s="17">
        <v>14.489212999999998</v>
      </c>
      <c r="H407" s="17">
        <v>72.446019000000007</v>
      </c>
      <c r="I407" s="17">
        <v>2463.1639299999997</v>
      </c>
      <c r="J407" s="17"/>
      <c r="K407" s="17">
        <v>101.42440400000001</v>
      </c>
      <c r="L407" s="17"/>
      <c r="M407" s="17">
        <v>14.489212999999998</v>
      </c>
      <c r="N407" s="19">
        <v>1448.9199679999997</v>
      </c>
      <c r="O407" s="16">
        <v>3098.3738359999998</v>
      </c>
      <c r="P407" s="17">
        <v>3098.3738359999998</v>
      </c>
      <c r="Q407" s="17">
        <v>3098.3738359999998</v>
      </c>
      <c r="R407" s="19">
        <v>1914.8014199999998</v>
      </c>
    </row>
    <row r="408" spans="1:18" ht="15.75" x14ac:dyDescent="0.25">
      <c r="A408" s="61"/>
      <c r="B408" s="14"/>
      <c r="C408" s="14"/>
      <c r="D408" s="14"/>
      <c r="E408" s="33"/>
      <c r="F408" s="22"/>
      <c r="G408" s="23"/>
      <c r="H408" s="23"/>
      <c r="I408" s="23"/>
      <c r="J408" s="23"/>
      <c r="K408" s="23"/>
      <c r="L408" s="23"/>
      <c r="M408" s="23"/>
      <c r="N408" s="24"/>
      <c r="O408" s="22"/>
      <c r="P408" s="23"/>
      <c r="Q408" s="23"/>
      <c r="R408" s="24"/>
    </row>
    <row r="409" spans="1:18" ht="15.75" x14ac:dyDescent="0.25">
      <c r="A409" s="61" t="s">
        <v>577</v>
      </c>
      <c r="B409" s="14"/>
      <c r="C409" s="15" t="s">
        <v>578</v>
      </c>
      <c r="D409" s="14"/>
      <c r="E409" s="33"/>
      <c r="F409" s="16"/>
      <c r="G409" s="17"/>
      <c r="H409" s="17"/>
      <c r="I409" s="17"/>
      <c r="J409" s="17"/>
      <c r="K409" s="17"/>
      <c r="L409" s="17"/>
      <c r="M409" s="17"/>
      <c r="N409" s="19"/>
      <c r="O409" s="16"/>
      <c r="P409" s="17"/>
      <c r="Q409" s="17"/>
      <c r="R409" s="19"/>
    </row>
    <row r="410" spans="1:18" ht="15.75" x14ac:dyDescent="0.25">
      <c r="A410" s="61"/>
      <c r="B410" s="14"/>
      <c r="C410" s="14"/>
      <c r="D410" s="14"/>
      <c r="E410" s="33"/>
      <c r="F410" s="22"/>
      <c r="G410" s="23"/>
      <c r="H410" s="23"/>
      <c r="I410" s="23"/>
      <c r="J410" s="23"/>
      <c r="K410" s="23"/>
      <c r="L410" s="23"/>
      <c r="M410" s="23"/>
      <c r="N410" s="24"/>
      <c r="O410" s="22"/>
      <c r="P410" s="23"/>
      <c r="Q410" s="23"/>
      <c r="R410" s="24"/>
    </row>
    <row r="411" spans="1:18" ht="15.75" x14ac:dyDescent="0.25">
      <c r="A411" s="61" t="s">
        <v>579</v>
      </c>
      <c r="B411" s="14"/>
      <c r="C411" s="15" t="s">
        <v>158</v>
      </c>
      <c r="D411" s="14"/>
      <c r="E411" s="33"/>
      <c r="F411" s="16"/>
      <c r="G411" s="17"/>
      <c r="H411" s="17"/>
      <c r="I411" s="17"/>
      <c r="J411" s="17"/>
      <c r="K411" s="17"/>
      <c r="L411" s="17"/>
      <c r="M411" s="17"/>
      <c r="N411" s="19"/>
      <c r="O411" s="16"/>
      <c r="P411" s="17"/>
      <c r="Q411" s="17"/>
      <c r="R411" s="19"/>
    </row>
    <row r="412" spans="1:18" ht="15.75" x14ac:dyDescent="0.25">
      <c r="A412" s="61"/>
      <c r="B412" s="14"/>
      <c r="C412" s="15"/>
      <c r="D412" s="14"/>
      <c r="E412" s="33"/>
      <c r="F412" s="74"/>
      <c r="G412" s="75"/>
      <c r="H412" s="75"/>
      <c r="I412" s="75"/>
      <c r="J412" s="75"/>
      <c r="K412" s="75"/>
      <c r="L412" s="75"/>
      <c r="M412" s="75"/>
      <c r="N412" s="76"/>
      <c r="O412" s="74"/>
      <c r="P412" s="75"/>
      <c r="Q412" s="75"/>
      <c r="R412" s="76"/>
    </row>
    <row r="413" spans="1:18" ht="19.5" thickBot="1" x14ac:dyDescent="0.35">
      <c r="A413" s="61"/>
      <c r="B413" s="25" t="s">
        <v>580</v>
      </c>
      <c r="C413" s="14"/>
      <c r="D413" s="14"/>
      <c r="E413" s="33"/>
      <c r="F413" s="26">
        <f t="shared" ref="F413:R413" si="55">SUM(F411,F409,F407,F405,F403,F397,F392,F386,F381,F379)</f>
        <v>5364.9233818051543</v>
      </c>
      <c r="G413" s="27">
        <f t="shared" si="55"/>
        <v>222.10256149346881</v>
      </c>
      <c r="H413" s="27">
        <f t="shared" si="55"/>
        <v>5955.1724492064113</v>
      </c>
      <c r="I413" s="27">
        <f t="shared" si="55"/>
        <v>18734.726248678966</v>
      </c>
      <c r="J413" s="27">
        <f t="shared" si="55"/>
        <v>256.48836936981479</v>
      </c>
      <c r="K413" s="27">
        <f t="shared" si="55"/>
        <v>250052.24457318103</v>
      </c>
      <c r="L413" s="27">
        <f t="shared" si="55"/>
        <v>8783.2493539693041</v>
      </c>
      <c r="M413" s="27">
        <f t="shared" si="55"/>
        <v>1958.0804962363607</v>
      </c>
      <c r="N413" s="28">
        <f t="shared" si="55"/>
        <v>16726.761823858516</v>
      </c>
      <c r="O413" s="26">
        <f t="shared" si="55"/>
        <v>44937.490721184207</v>
      </c>
      <c r="P413" s="27">
        <f t="shared" si="55"/>
        <v>51382.860006184215</v>
      </c>
      <c r="Q413" s="27">
        <f t="shared" si="55"/>
        <v>51393.989576184213</v>
      </c>
      <c r="R413" s="28">
        <f t="shared" si="55"/>
        <v>5756.7887821224203</v>
      </c>
    </row>
    <row r="414" spans="1:18" ht="15.75" x14ac:dyDescent="0.25">
      <c r="A414" s="61"/>
      <c r="B414" s="14"/>
      <c r="C414" s="14"/>
      <c r="D414" s="14"/>
      <c r="E414" s="33"/>
      <c r="F414" s="66"/>
      <c r="G414" s="66"/>
      <c r="H414" s="66"/>
      <c r="I414" s="66"/>
      <c r="J414" s="66"/>
      <c r="K414" s="66"/>
      <c r="L414" s="66"/>
      <c r="M414" s="66"/>
      <c r="N414" s="66"/>
    </row>
    <row r="415" spans="1:18" ht="16.5" thickBot="1" x14ac:dyDescent="0.3">
      <c r="A415" s="61"/>
      <c r="B415" s="14"/>
      <c r="C415" s="14"/>
      <c r="D415" s="14"/>
      <c r="E415" s="33"/>
      <c r="F415" s="66"/>
      <c r="G415" s="66"/>
      <c r="H415" s="66"/>
      <c r="I415" s="66"/>
      <c r="J415" s="66"/>
      <c r="K415" s="66"/>
      <c r="L415" s="66"/>
      <c r="M415" s="66"/>
      <c r="N415" s="66"/>
    </row>
    <row r="416" spans="1:18" ht="29.25" customHeight="1" x14ac:dyDescent="0.25">
      <c r="A416" s="5">
        <v>9</v>
      </c>
      <c r="B416" s="195" t="s">
        <v>581</v>
      </c>
      <c r="C416" s="196"/>
      <c r="D416" s="197"/>
      <c r="E416" s="6"/>
      <c r="F416" s="198" t="str">
        <f>F$2</f>
        <v>METALES PESADOS</v>
      </c>
      <c r="G416" s="199"/>
      <c r="H416" s="199"/>
      <c r="I416" s="199"/>
      <c r="J416" s="199"/>
      <c r="K416" s="199"/>
      <c r="L416" s="199"/>
      <c r="M416" s="199"/>
      <c r="N416" s="200"/>
      <c r="O416" s="209" t="str">
        <f>O$2</f>
        <v>PARTÍCULAS</v>
      </c>
      <c r="P416" s="199"/>
      <c r="Q416" s="199"/>
      <c r="R416" s="200"/>
    </row>
    <row r="417" spans="1:18" ht="15.75" thickBot="1" x14ac:dyDescent="0.3">
      <c r="A417" s="174"/>
      <c r="B417" s="9"/>
      <c r="C417" s="9"/>
      <c r="D417" s="9"/>
      <c r="E417" s="9"/>
      <c r="F417" s="11" t="str">
        <f t="shared" ref="F417:R417" si="56">F$3</f>
        <v>As (kg)</v>
      </c>
      <c r="G417" s="12" t="str">
        <f t="shared" si="56"/>
        <v>Cd (kg)</v>
      </c>
      <c r="H417" s="12" t="str">
        <f t="shared" si="56"/>
        <v>Cr (kg)</v>
      </c>
      <c r="I417" s="12" t="str">
        <f t="shared" si="56"/>
        <v>Cu (kg)</v>
      </c>
      <c r="J417" s="12" t="str">
        <f t="shared" si="56"/>
        <v>Hg (kg)</v>
      </c>
      <c r="K417" s="12" t="str">
        <f t="shared" si="56"/>
        <v>Ni (kg)</v>
      </c>
      <c r="L417" s="12" t="str">
        <f t="shared" si="56"/>
        <v>Pb (kg)</v>
      </c>
      <c r="M417" s="12" t="str">
        <f t="shared" si="56"/>
        <v>Se (kg)</v>
      </c>
      <c r="N417" s="13" t="str">
        <f t="shared" si="56"/>
        <v>Zn (kg)</v>
      </c>
      <c r="O417" s="98" t="str">
        <f t="shared" si="56"/>
        <v>PM2,5 (t)</v>
      </c>
      <c r="P417" s="99" t="str">
        <f t="shared" si="56"/>
        <v>PM10 (t)</v>
      </c>
      <c r="Q417" s="99" t="str">
        <f t="shared" si="56"/>
        <v>PST (t)</v>
      </c>
      <c r="R417" s="100" t="str">
        <f t="shared" si="56"/>
        <v>BC (t)</v>
      </c>
    </row>
    <row r="418" spans="1:18" ht="15.75" x14ac:dyDescent="0.25">
      <c r="A418" s="61" t="s">
        <v>582</v>
      </c>
      <c r="B418" s="14"/>
      <c r="C418" s="15" t="s">
        <v>583</v>
      </c>
      <c r="D418" s="14"/>
      <c r="E418" s="33"/>
      <c r="F418" s="16">
        <f>SUM(F419:F427)</f>
        <v>271.69671286075919</v>
      </c>
      <c r="G418" s="17">
        <f t="shared" ref="G418:R418" si="57">SUM(G419:G427)</f>
        <v>755.98882571156003</v>
      </c>
      <c r="H418" s="17">
        <f t="shared" si="57"/>
        <v>657.62867175386248</v>
      </c>
      <c r="I418" s="17">
        <f t="shared" si="57"/>
        <v>1781.0221105761866</v>
      </c>
      <c r="J418" s="17">
        <f t="shared" si="57"/>
        <v>147.66530645593048</v>
      </c>
      <c r="K418" s="17">
        <f t="shared" si="57"/>
        <v>421.14086967430245</v>
      </c>
      <c r="L418" s="17">
        <f t="shared" si="57"/>
        <v>2434.0271538613601</v>
      </c>
      <c r="M418" s="17">
        <f t="shared" si="57"/>
        <v>29.669316012288494</v>
      </c>
      <c r="N418" s="19">
        <f t="shared" si="57"/>
        <v>2873.41074764936</v>
      </c>
      <c r="O418" s="16">
        <f t="shared" si="57"/>
        <v>1924.5728146931167</v>
      </c>
      <c r="P418" s="17">
        <f t="shared" si="57"/>
        <v>1929.8286975731169</v>
      </c>
      <c r="Q418" s="17">
        <f t="shared" si="57"/>
        <v>2012.2434765331168</v>
      </c>
      <c r="R418" s="19">
        <f t="shared" si="57"/>
        <v>1.7360905099828294</v>
      </c>
    </row>
    <row r="419" spans="1:18" ht="15.75" x14ac:dyDescent="0.25">
      <c r="A419" s="61" t="s">
        <v>584</v>
      </c>
      <c r="B419" s="14"/>
      <c r="C419" s="14"/>
      <c r="D419" s="14" t="s">
        <v>585</v>
      </c>
      <c r="E419" s="33"/>
      <c r="F419" s="22">
        <v>57.187945998958675</v>
      </c>
      <c r="G419" s="23">
        <v>83.317455724347482</v>
      </c>
      <c r="H419" s="23">
        <v>61.573541592736397</v>
      </c>
      <c r="I419" s="23">
        <v>93.19084006007364</v>
      </c>
      <c r="J419" s="23">
        <v>37.261250571129956</v>
      </c>
      <c r="K419" s="23">
        <v>88.032499500388894</v>
      </c>
      <c r="L419" s="23">
        <v>367.95406393808503</v>
      </c>
      <c r="M419" s="23">
        <v>23.497804585168492</v>
      </c>
      <c r="N419" s="24">
        <v>158.043997726085</v>
      </c>
      <c r="O419" s="22">
        <v>34.395209718213138</v>
      </c>
      <c r="P419" s="23">
        <v>34.498292598213141</v>
      </c>
      <c r="Q419" s="23">
        <v>34.640031558213153</v>
      </c>
      <c r="R419" s="24">
        <v>1.2126421405703294</v>
      </c>
    </row>
    <row r="420" spans="1:18" ht="15.75" x14ac:dyDescent="0.25">
      <c r="A420" s="61" t="s">
        <v>586</v>
      </c>
      <c r="B420" s="14"/>
      <c r="C420" s="14"/>
      <c r="D420" s="14" t="s">
        <v>587</v>
      </c>
      <c r="E420" s="33"/>
      <c r="F420" s="22">
        <v>3.9863938618005115</v>
      </c>
      <c r="G420" s="23">
        <v>3.5550049872124996</v>
      </c>
      <c r="H420" s="23">
        <v>3.6980151611259999</v>
      </c>
      <c r="I420" s="23">
        <v>3.8980015161126</v>
      </c>
      <c r="J420" s="23">
        <v>4.9319948848005115</v>
      </c>
      <c r="K420" s="23">
        <v>3.9730101739135</v>
      </c>
      <c r="L420" s="23">
        <v>3.5750299232750002</v>
      </c>
      <c r="M420" s="23">
        <v>2.2342712000000001E-4</v>
      </c>
      <c r="N420" s="24">
        <v>2.9923275E-5</v>
      </c>
      <c r="O420" s="22">
        <v>7.8754474904092001E-2</v>
      </c>
      <c r="P420" s="23">
        <v>7.8754474904092001E-2</v>
      </c>
      <c r="Q420" s="23">
        <v>7.8754474904092001E-2</v>
      </c>
      <c r="R420" s="24">
        <v>2.5788619125000005E-3</v>
      </c>
    </row>
    <row r="421" spans="1:18" ht="15.75" x14ac:dyDescent="0.25">
      <c r="A421" s="61" t="s">
        <v>588</v>
      </c>
      <c r="B421" s="14"/>
      <c r="C421" s="14"/>
      <c r="D421" s="14" t="s">
        <v>589</v>
      </c>
      <c r="E421" s="33"/>
      <c r="F421" s="22"/>
      <c r="G421" s="23"/>
      <c r="H421" s="23"/>
      <c r="I421" s="23"/>
      <c r="J421" s="23"/>
      <c r="K421" s="23"/>
      <c r="L421" s="23"/>
      <c r="M421" s="23"/>
      <c r="N421" s="24"/>
      <c r="O421" s="22">
        <v>18.189723499999999</v>
      </c>
      <c r="P421" s="23">
        <v>18.189723499999999</v>
      </c>
      <c r="Q421" s="23">
        <v>18.189723499999999</v>
      </c>
      <c r="R421" s="24">
        <v>0.45474308749999992</v>
      </c>
    </row>
    <row r="422" spans="1:18" ht="15.75" x14ac:dyDescent="0.25">
      <c r="A422" s="61" t="s">
        <v>590</v>
      </c>
      <c r="B422" s="14"/>
      <c r="C422" s="14"/>
      <c r="D422" s="14" t="s">
        <v>591</v>
      </c>
      <c r="E422" s="33"/>
      <c r="F422" s="22"/>
      <c r="G422" s="23"/>
      <c r="H422" s="23"/>
      <c r="I422" s="23"/>
      <c r="J422" s="23"/>
      <c r="K422" s="23"/>
      <c r="L422" s="23"/>
      <c r="M422" s="23"/>
      <c r="N422" s="24"/>
      <c r="O422" s="22"/>
      <c r="P422" s="23"/>
      <c r="Q422" s="23"/>
      <c r="R422" s="24"/>
    </row>
    <row r="423" spans="1:18" ht="15.75" x14ac:dyDescent="0.25">
      <c r="A423" s="61" t="s">
        <v>592</v>
      </c>
      <c r="B423" s="14"/>
      <c r="C423" s="14"/>
      <c r="D423" s="14" t="s">
        <v>593</v>
      </c>
      <c r="E423" s="33"/>
      <c r="F423" s="22">
        <v>193.36702399999999</v>
      </c>
      <c r="G423" s="23">
        <v>658.2707200000001</v>
      </c>
      <c r="H423" s="23">
        <v>575.98688000000004</v>
      </c>
      <c r="I423" s="23">
        <v>1645.6768000000004</v>
      </c>
      <c r="J423" s="23">
        <v>94.626416000000006</v>
      </c>
      <c r="K423" s="23">
        <v>329.13536000000005</v>
      </c>
      <c r="L423" s="23">
        <v>2057.096</v>
      </c>
      <c r="M423" s="23">
        <v>6.1712880000000006</v>
      </c>
      <c r="N423" s="24">
        <v>2715.36672</v>
      </c>
      <c r="O423" s="22">
        <v>1.8893599999999999</v>
      </c>
      <c r="P423" s="23">
        <v>7.04216</v>
      </c>
      <c r="Q423" s="23">
        <v>89.315200000000004</v>
      </c>
      <c r="R423" s="24">
        <v>6.6126420000000005E-2</v>
      </c>
    </row>
    <row r="424" spans="1:18" ht="15.75" x14ac:dyDescent="0.25">
      <c r="A424" s="61" t="s">
        <v>594</v>
      </c>
      <c r="B424" s="14"/>
      <c r="C424" s="14"/>
      <c r="D424" s="14" t="s">
        <v>595</v>
      </c>
      <c r="E424" s="33"/>
      <c r="F424" s="22"/>
      <c r="G424" s="23"/>
      <c r="H424" s="23"/>
      <c r="I424" s="23"/>
      <c r="J424" s="23"/>
      <c r="K424" s="23"/>
      <c r="L424" s="23"/>
      <c r="M424" s="23"/>
      <c r="N424" s="24"/>
      <c r="O424" s="22"/>
      <c r="P424" s="23"/>
      <c r="Q424" s="23"/>
      <c r="R424" s="24"/>
    </row>
    <row r="425" spans="1:18" ht="15.75" x14ac:dyDescent="0.25">
      <c r="A425" s="61" t="s">
        <v>596</v>
      </c>
      <c r="B425" s="14"/>
      <c r="C425" s="14"/>
      <c r="D425" s="14" t="s">
        <v>597</v>
      </c>
      <c r="E425" s="33"/>
      <c r="F425" s="22"/>
      <c r="G425" s="23"/>
      <c r="H425" s="23"/>
      <c r="I425" s="23"/>
      <c r="J425" s="23"/>
      <c r="K425" s="23"/>
      <c r="L425" s="23"/>
      <c r="M425" s="23"/>
      <c r="N425" s="24"/>
      <c r="O425" s="22"/>
      <c r="P425" s="23"/>
      <c r="Q425" s="23"/>
      <c r="R425" s="24"/>
    </row>
    <row r="426" spans="1:18" ht="15.75" x14ac:dyDescent="0.25">
      <c r="A426" s="61" t="s">
        <v>598</v>
      </c>
      <c r="B426" s="14"/>
      <c r="C426" s="14"/>
      <c r="D426" s="14" t="s">
        <v>599</v>
      </c>
      <c r="E426" s="33"/>
      <c r="F426" s="22"/>
      <c r="G426" s="23"/>
      <c r="H426" s="23"/>
      <c r="I426" s="23"/>
      <c r="J426" s="23"/>
      <c r="K426" s="23"/>
      <c r="L426" s="23"/>
      <c r="M426" s="23"/>
      <c r="N426" s="24"/>
      <c r="O426" s="22"/>
      <c r="P426" s="23"/>
      <c r="Q426" s="23"/>
      <c r="R426" s="24"/>
    </row>
    <row r="427" spans="1:18" ht="15.75" x14ac:dyDescent="0.25">
      <c r="A427" s="61" t="s">
        <v>954</v>
      </c>
      <c r="B427" s="14"/>
      <c r="C427" s="14"/>
      <c r="D427" s="14" t="s">
        <v>955</v>
      </c>
      <c r="E427" s="33"/>
      <c r="F427" s="22">
        <v>17.155348999999998</v>
      </c>
      <c r="G427" s="23">
        <v>10.845644999999998</v>
      </c>
      <c r="H427" s="23">
        <v>16.370234999999997</v>
      </c>
      <c r="I427" s="23">
        <v>38.256468999999989</v>
      </c>
      <c r="J427" s="23">
        <v>10.845644999999998</v>
      </c>
      <c r="K427" s="23"/>
      <c r="L427" s="23">
        <v>5.4020600000000014</v>
      </c>
      <c r="M427" s="23"/>
      <c r="N427" s="24"/>
      <c r="O427" s="22">
        <v>1870.0197669999995</v>
      </c>
      <c r="P427" s="23">
        <v>1870.0197669999995</v>
      </c>
      <c r="Q427" s="23">
        <v>1870.0197669999995</v>
      </c>
      <c r="R427" s="24"/>
    </row>
    <row r="428" spans="1:18" ht="15.75" x14ac:dyDescent="0.25">
      <c r="A428" s="61"/>
      <c r="B428" s="14"/>
      <c r="C428" s="14"/>
      <c r="D428" s="14"/>
      <c r="E428" s="33"/>
      <c r="F428" s="22"/>
      <c r="G428" s="23"/>
      <c r="H428" s="23"/>
      <c r="I428" s="23"/>
      <c r="J428" s="23"/>
      <c r="K428" s="23"/>
      <c r="L428" s="23"/>
      <c r="M428" s="23"/>
      <c r="N428" s="24"/>
      <c r="O428" s="22"/>
      <c r="P428" s="23"/>
      <c r="Q428" s="23"/>
      <c r="R428" s="24"/>
    </row>
    <row r="429" spans="1:18" ht="15.75" x14ac:dyDescent="0.25">
      <c r="A429" s="178" t="s">
        <v>600</v>
      </c>
      <c r="B429" s="1"/>
      <c r="C429" s="77" t="s">
        <v>601</v>
      </c>
      <c r="D429" s="1"/>
      <c r="E429" s="33"/>
      <c r="F429" s="16">
        <f t="shared" ref="F429:R429" si="58">SUM(F430:F432)</f>
        <v>0</v>
      </c>
      <c r="G429" s="17">
        <f t="shared" si="58"/>
        <v>0</v>
      </c>
      <c r="H429" s="17">
        <f t="shared" si="58"/>
        <v>0</v>
      </c>
      <c r="I429" s="17">
        <f t="shared" si="58"/>
        <v>0</v>
      </c>
      <c r="J429" s="17">
        <f t="shared" si="58"/>
        <v>0</v>
      </c>
      <c r="K429" s="17">
        <f t="shared" si="58"/>
        <v>0</v>
      </c>
      <c r="L429" s="17">
        <f t="shared" si="58"/>
        <v>0</v>
      </c>
      <c r="M429" s="17">
        <f t="shared" si="58"/>
        <v>0</v>
      </c>
      <c r="N429" s="19">
        <f t="shared" si="58"/>
        <v>0</v>
      </c>
      <c r="O429" s="16">
        <f t="shared" si="58"/>
        <v>5.9401969999999986</v>
      </c>
      <c r="P429" s="17">
        <f t="shared" si="58"/>
        <v>9.6970270000000003</v>
      </c>
      <c r="Q429" s="17">
        <f>SUM(Q430:Q432)</f>
        <v>14.625336000000003</v>
      </c>
      <c r="R429" s="19">
        <f t="shared" si="58"/>
        <v>0</v>
      </c>
    </row>
    <row r="430" spans="1:18" ht="15.75" x14ac:dyDescent="0.25">
      <c r="A430" s="178" t="s">
        <v>602</v>
      </c>
      <c r="B430" s="1"/>
      <c r="C430" s="1"/>
      <c r="D430" s="78" t="s">
        <v>603</v>
      </c>
      <c r="E430" s="33"/>
      <c r="F430" s="34"/>
      <c r="G430" s="35"/>
      <c r="H430" s="35"/>
      <c r="I430" s="35"/>
      <c r="J430" s="35"/>
      <c r="K430" s="35"/>
      <c r="L430" s="35"/>
      <c r="M430" s="35"/>
      <c r="N430" s="36"/>
      <c r="O430" s="34">
        <v>5.9152309999999986</v>
      </c>
      <c r="P430" s="35">
        <v>9.5313359999999996</v>
      </c>
      <c r="Q430" s="35">
        <v>14.275040000000002</v>
      </c>
      <c r="R430" s="36"/>
    </row>
    <row r="431" spans="1:18" ht="15.75" x14ac:dyDescent="0.25">
      <c r="A431" s="178" t="s">
        <v>604</v>
      </c>
      <c r="B431" s="1"/>
      <c r="C431" s="1"/>
      <c r="D431" s="1" t="s">
        <v>605</v>
      </c>
      <c r="E431" s="33"/>
      <c r="F431" s="22"/>
      <c r="G431" s="23"/>
      <c r="H431" s="23"/>
      <c r="I431" s="23"/>
      <c r="J431" s="23"/>
      <c r="K431" s="23"/>
      <c r="L431" s="23"/>
      <c r="M431" s="23"/>
      <c r="N431" s="24"/>
      <c r="O431" s="22">
        <v>2.4966000000000002E-2</v>
      </c>
      <c r="P431" s="23">
        <v>0.165691</v>
      </c>
      <c r="Q431" s="23">
        <v>0.350296</v>
      </c>
      <c r="R431" s="24"/>
    </row>
    <row r="432" spans="1:18" ht="15.75" x14ac:dyDescent="0.25">
      <c r="A432" s="178" t="s">
        <v>606</v>
      </c>
      <c r="B432" s="1"/>
      <c r="C432" s="1"/>
      <c r="D432" s="1" t="s">
        <v>158</v>
      </c>
      <c r="E432" s="33"/>
      <c r="F432" s="22"/>
      <c r="G432" s="23"/>
      <c r="H432" s="23"/>
      <c r="I432" s="23"/>
      <c r="J432" s="23"/>
      <c r="K432" s="23"/>
      <c r="L432" s="23"/>
      <c r="M432" s="23"/>
      <c r="N432" s="24"/>
      <c r="O432" s="22"/>
      <c r="P432" s="23"/>
      <c r="Q432" s="23"/>
      <c r="R432" s="24"/>
    </row>
    <row r="433" spans="1:18" ht="15.75" x14ac:dyDescent="0.25">
      <c r="A433" s="61"/>
      <c r="B433" s="14"/>
      <c r="C433" s="14"/>
      <c r="D433" s="14"/>
      <c r="E433" s="33"/>
      <c r="F433" s="22"/>
      <c r="G433" s="23"/>
      <c r="H433" s="23"/>
      <c r="I433" s="23"/>
      <c r="J433" s="23"/>
      <c r="K433" s="23"/>
      <c r="L433" s="23"/>
      <c r="M433" s="23"/>
      <c r="N433" s="24"/>
      <c r="O433" s="22"/>
      <c r="P433" s="23"/>
      <c r="Q433" s="23"/>
      <c r="R433" s="24"/>
    </row>
    <row r="434" spans="1:18" ht="15.75" x14ac:dyDescent="0.25">
      <c r="A434" s="61" t="s">
        <v>607</v>
      </c>
      <c r="B434" s="14"/>
      <c r="C434" s="15" t="s">
        <v>608</v>
      </c>
      <c r="D434" s="14"/>
      <c r="E434" s="33"/>
      <c r="F434" s="16">
        <v>376.46485799999999</v>
      </c>
      <c r="G434" s="17">
        <v>658.81350600000007</v>
      </c>
      <c r="H434" s="17">
        <v>94.116210999999993</v>
      </c>
      <c r="I434" s="17">
        <v>1317.6270120000001</v>
      </c>
      <c r="J434" s="17"/>
      <c r="K434" s="17"/>
      <c r="L434" s="17">
        <v>6305.7863990000005</v>
      </c>
      <c r="M434" s="17">
        <v>282.34864600000003</v>
      </c>
      <c r="N434" s="19">
        <v>169879.76789000002</v>
      </c>
      <c r="O434" s="16">
        <v>43387.575069000006</v>
      </c>
      <c r="P434" s="17">
        <v>46022.829082999997</v>
      </c>
      <c r="Q434" s="17">
        <v>46869.875019999992</v>
      </c>
      <c r="R434" s="19">
        <v>24253.748577999995</v>
      </c>
    </row>
    <row r="435" spans="1:18" ht="15.75" x14ac:dyDescent="0.25">
      <c r="A435" s="61"/>
      <c r="B435" s="14"/>
      <c r="C435" s="14"/>
      <c r="D435" s="14"/>
      <c r="E435" s="33"/>
      <c r="F435" s="22"/>
      <c r="G435" s="23"/>
      <c r="H435" s="23"/>
      <c r="I435" s="23"/>
      <c r="J435" s="23"/>
      <c r="K435" s="23"/>
      <c r="L435" s="23"/>
      <c r="M435" s="23"/>
      <c r="N435" s="24"/>
      <c r="O435" s="22"/>
      <c r="P435" s="23"/>
      <c r="Q435" s="23"/>
      <c r="R435" s="24"/>
    </row>
    <row r="436" spans="1:18" ht="15.75" x14ac:dyDescent="0.25">
      <c r="A436" s="61" t="s">
        <v>609</v>
      </c>
      <c r="B436" s="14"/>
      <c r="C436" s="15" t="s">
        <v>610</v>
      </c>
      <c r="D436" s="14"/>
      <c r="E436" s="33"/>
      <c r="F436" s="16">
        <f t="shared" ref="F436:R436" si="59">SUM(F437:F438)</f>
        <v>1.0555359999999998</v>
      </c>
      <c r="G436" s="17">
        <f t="shared" si="59"/>
        <v>0.39010800000000007</v>
      </c>
      <c r="H436" s="17">
        <f t="shared" si="59"/>
        <v>1.0516609999999995</v>
      </c>
      <c r="I436" s="17">
        <f t="shared" si="59"/>
        <v>0.96401900000000007</v>
      </c>
      <c r="J436" s="17">
        <f t="shared" si="59"/>
        <v>115.55845199999999</v>
      </c>
      <c r="K436" s="17">
        <f t="shared" si="59"/>
        <v>1.3440460000000001</v>
      </c>
      <c r="L436" s="17">
        <f t="shared" si="59"/>
        <v>2.3290049999999995</v>
      </c>
      <c r="M436" s="17">
        <f t="shared" si="59"/>
        <v>1.5340579999999997</v>
      </c>
      <c r="N436" s="19">
        <f t="shared" si="59"/>
        <v>12.418272</v>
      </c>
      <c r="O436" s="16">
        <f t="shared" si="59"/>
        <v>2.6911920000000009</v>
      </c>
      <c r="P436" s="17">
        <f t="shared" si="59"/>
        <v>2.6911920000000009</v>
      </c>
      <c r="Q436" s="17">
        <f>SUM(Q437:Q438)</f>
        <v>2.990561</v>
      </c>
      <c r="R436" s="19">
        <f t="shared" si="59"/>
        <v>0</v>
      </c>
    </row>
    <row r="437" spans="1:18" ht="15.75" x14ac:dyDescent="0.25">
      <c r="A437" s="61" t="s">
        <v>611</v>
      </c>
      <c r="B437" s="14"/>
      <c r="C437" s="14"/>
      <c r="D437" s="14" t="s">
        <v>612</v>
      </c>
      <c r="E437" s="33"/>
      <c r="F437" s="22">
        <v>1.0555359999999998</v>
      </c>
      <c r="G437" s="23">
        <v>0.39010800000000007</v>
      </c>
      <c r="H437" s="23">
        <v>1.0516609999999995</v>
      </c>
      <c r="I437" s="23">
        <v>0.96401900000000007</v>
      </c>
      <c r="J437" s="23">
        <v>115.55845199999999</v>
      </c>
      <c r="K437" s="23">
        <v>1.3440460000000001</v>
      </c>
      <c r="L437" s="23">
        <v>2.3290049999999995</v>
      </c>
      <c r="M437" s="23">
        <v>1.5340579999999997</v>
      </c>
      <c r="N437" s="24">
        <v>12.418272</v>
      </c>
      <c r="O437" s="22">
        <v>2.6911920000000009</v>
      </c>
      <c r="P437" s="23">
        <v>2.6911920000000009</v>
      </c>
      <c r="Q437" s="23">
        <v>2.990561</v>
      </c>
      <c r="R437" s="24"/>
    </row>
    <row r="438" spans="1:18" ht="15.75" x14ac:dyDescent="0.25">
      <c r="A438" s="61" t="s">
        <v>613</v>
      </c>
      <c r="B438" s="14"/>
      <c r="C438" s="14"/>
      <c r="D438" s="14" t="s">
        <v>614</v>
      </c>
      <c r="E438" s="33"/>
      <c r="F438" s="22"/>
      <c r="G438" s="23"/>
      <c r="H438" s="23"/>
      <c r="I438" s="23"/>
      <c r="J438" s="23"/>
      <c r="K438" s="23"/>
      <c r="L438" s="23"/>
      <c r="M438" s="23"/>
      <c r="N438" s="24"/>
      <c r="O438" s="22"/>
      <c r="P438" s="23"/>
      <c r="Q438" s="23"/>
      <c r="R438" s="24"/>
    </row>
    <row r="439" spans="1:18" ht="15.75" x14ac:dyDescent="0.25">
      <c r="A439" s="61"/>
      <c r="B439" s="14"/>
      <c r="C439" s="14"/>
      <c r="D439" s="14"/>
      <c r="E439" s="33"/>
      <c r="F439" s="22"/>
      <c r="G439" s="23"/>
      <c r="H439" s="23"/>
      <c r="I439" s="23"/>
      <c r="J439" s="23"/>
      <c r="K439" s="23"/>
      <c r="L439" s="23"/>
      <c r="M439" s="23"/>
      <c r="N439" s="24"/>
      <c r="O439" s="22"/>
      <c r="P439" s="23"/>
      <c r="Q439" s="23"/>
      <c r="R439" s="24"/>
    </row>
    <row r="440" spans="1:18" ht="15.75" x14ac:dyDescent="0.25">
      <c r="A440" s="61" t="s">
        <v>615</v>
      </c>
      <c r="B440" s="14"/>
      <c r="C440" s="15" t="s">
        <v>616</v>
      </c>
      <c r="D440" s="14"/>
      <c r="E440" s="33"/>
      <c r="F440" s="16">
        <f t="shared" ref="F440:R440" si="60">SUM(F441:F447)</f>
        <v>0</v>
      </c>
      <c r="G440" s="17">
        <f t="shared" si="60"/>
        <v>0</v>
      </c>
      <c r="H440" s="17">
        <f t="shared" si="60"/>
        <v>0</v>
      </c>
      <c r="I440" s="17">
        <f t="shared" si="60"/>
        <v>0</v>
      </c>
      <c r="J440" s="17">
        <f t="shared" si="60"/>
        <v>0</v>
      </c>
      <c r="K440" s="17">
        <f t="shared" si="60"/>
        <v>0</v>
      </c>
      <c r="L440" s="17">
        <f t="shared" si="60"/>
        <v>0</v>
      </c>
      <c r="M440" s="17">
        <f t="shared" si="60"/>
        <v>0</v>
      </c>
      <c r="N440" s="19">
        <f t="shared" si="60"/>
        <v>0</v>
      </c>
      <c r="O440" s="16">
        <f t="shared" si="60"/>
        <v>5.7975360000000009</v>
      </c>
      <c r="P440" s="17">
        <f t="shared" si="60"/>
        <v>5.7975360000000009</v>
      </c>
      <c r="Q440" s="17">
        <f>SUM(Q441:Q447)</f>
        <v>5.7975360000000009</v>
      </c>
      <c r="R440" s="19">
        <f t="shared" si="60"/>
        <v>0</v>
      </c>
    </row>
    <row r="441" spans="1:18" ht="15.75" x14ac:dyDescent="0.25">
      <c r="A441" s="61" t="s">
        <v>617</v>
      </c>
      <c r="B441" s="14"/>
      <c r="C441" s="14"/>
      <c r="D441" s="14" t="s">
        <v>618</v>
      </c>
      <c r="E441" s="33"/>
      <c r="F441" s="22"/>
      <c r="G441" s="23"/>
      <c r="H441" s="23"/>
      <c r="I441" s="23"/>
      <c r="J441" s="23"/>
      <c r="K441" s="23"/>
      <c r="L441" s="23"/>
      <c r="M441" s="23"/>
      <c r="N441" s="24"/>
      <c r="O441" s="22">
        <v>1.2079299999999999</v>
      </c>
      <c r="P441" s="23">
        <v>1.2079299999999999</v>
      </c>
      <c r="Q441" s="23">
        <v>1.2079299999999999</v>
      </c>
      <c r="R441" s="24"/>
    </row>
    <row r="442" spans="1:18" ht="15.75" x14ac:dyDescent="0.25">
      <c r="A442" s="61" t="s">
        <v>619</v>
      </c>
      <c r="B442" s="14"/>
      <c r="C442" s="14"/>
      <c r="D442" s="14" t="s">
        <v>620</v>
      </c>
      <c r="E442" s="33"/>
      <c r="F442" s="22"/>
      <c r="G442" s="23"/>
      <c r="H442" s="23"/>
      <c r="I442" s="23"/>
      <c r="J442" s="23"/>
      <c r="K442" s="23"/>
      <c r="L442" s="23"/>
      <c r="M442" s="23"/>
      <c r="N442" s="24"/>
      <c r="O442" s="22">
        <v>4.531600000000001</v>
      </c>
      <c r="P442" s="23">
        <v>4.531600000000001</v>
      </c>
      <c r="Q442" s="23">
        <v>4.531600000000001</v>
      </c>
      <c r="R442" s="24"/>
    </row>
    <row r="443" spans="1:18" ht="15.75" x14ac:dyDescent="0.25">
      <c r="A443" s="61" t="s">
        <v>621</v>
      </c>
      <c r="B443" s="14"/>
      <c r="C443" s="14"/>
      <c r="D443" s="14" t="s">
        <v>622</v>
      </c>
      <c r="E443" s="33"/>
      <c r="F443" s="22"/>
      <c r="G443" s="23"/>
      <c r="H443" s="23"/>
      <c r="I443" s="23"/>
      <c r="J443" s="23"/>
      <c r="K443" s="23"/>
      <c r="L443" s="23"/>
      <c r="M443" s="23"/>
      <c r="N443" s="24"/>
      <c r="O443" s="22"/>
      <c r="P443" s="23"/>
      <c r="Q443" s="23"/>
      <c r="R443" s="24"/>
    </row>
    <row r="444" spans="1:18" ht="15.75" x14ac:dyDescent="0.25">
      <c r="A444" s="61" t="s">
        <v>623</v>
      </c>
      <c r="B444" s="14"/>
      <c r="C444" s="14"/>
      <c r="D444" s="14" t="s">
        <v>624</v>
      </c>
      <c r="E444" s="33"/>
      <c r="F444" s="22"/>
      <c r="G444" s="23"/>
      <c r="H444" s="23"/>
      <c r="I444" s="23"/>
      <c r="J444" s="23"/>
      <c r="K444" s="23"/>
      <c r="L444" s="23"/>
      <c r="M444" s="23"/>
      <c r="N444" s="24"/>
      <c r="O444" s="22"/>
      <c r="P444" s="23"/>
      <c r="Q444" s="23"/>
      <c r="R444" s="24"/>
    </row>
    <row r="445" spans="1:18" ht="15.75" x14ac:dyDescent="0.25">
      <c r="A445" s="61" t="s">
        <v>625</v>
      </c>
      <c r="B445" s="14"/>
      <c r="C445" s="14"/>
      <c r="D445" s="14" t="s">
        <v>626</v>
      </c>
      <c r="E445" s="33"/>
      <c r="F445" s="22"/>
      <c r="G445" s="23"/>
      <c r="H445" s="23"/>
      <c r="I445" s="23"/>
      <c r="J445" s="23"/>
      <c r="K445" s="23"/>
      <c r="L445" s="23"/>
      <c r="M445" s="23"/>
      <c r="N445" s="24"/>
      <c r="O445" s="22">
        <v>5.8006000000000002E-2</v>
      </c>
      <c r="P445" s="23">
        <v>5.8006000000000002E-2</v>
      </c>
      <c r="Q445" s="23">
        <v>5.8006000000000002E-2</v>
      </c>
      <c r="R445" s="24"/>
    </row>
    <row r="446" spans="1:18" ht="15.75" x14ac:dyDescent="0.25">
      <c r="A446" s="61" t="s">
        <v>627</v>
      </c>
      <c r="B446" s="14"/>
      <c r="C446" s="14"/>
      <c r="D446" s="14" t="s">
        <v>628</v>
      </c>
      <c r="E446" s="33"/>
      <c r="F446" s="22"/>
      <c r="G446" s="23"/>
      <c r="H446" s="23"/>
      <c r="I446" s="23"/>
      <c r="J446" s="23"/>
      <c r="K446" s="23"/>
      <c r="L446" s="23"/>
      <c r="M446" s="23"/>
      <c r="N446" s="24"/>
      <c r="O446" s="22"/>
      <c r="P446" s="23"/>
      <c r="Q446" s="23"/>
      <c r="R446" s="24"/>
    </row>
    <row r="447" spans="1:18" ht="15.75" x14ac:dyDescent="0.25">
      <c r="A447" s="179" t="s">
        <v>629</v>
      </c>
      <c r="B447" s="14"/>
      <c r="C447" s="14"/>
      <c r="D447" s="14" t="s">
        <v>630</v>
      </c>
      <c r="E447" s="33"/>
      <c r="F447" s="22"/>
      <c r="G447" s="23"/>
      <c r="H447" s="23"/>
      <c r="I447" s="23"/>
      <c r="J447" s="23"/>
      <c r="K447" s="23"/>
      <c r="L447" s="23"/>
      <c r="M447" s="23"/>
      <c r="N447" s="24"/>
      <c r="O447" s="22"/>
      <c r="P447" s="23"/>
      <c r="Q447" s="23"/>
      <c r="R447" s="24"/>
    </row>
    <row r="448" spans="1:18" ht="15.75" x14ac:dyDescent="0.25">
      <c r="A448" s="179"/>
      <c r="B448" s="14"/>
      <c r="C448" s="14"/>
      <c r="D448" s="14"/>
      <c r="E448" s="33"/>
      <c r="F448" s="22"/>
      <c r="G448" s="23"/>
      <c r="H448" s="23"/>
      <c r="I448" s="23"/>
      <c r="J448" s="23"/>
      <c r="K448" s="23"/>
      <c r="L448" s="23"/>
      <c r="M448" s="23"/>
      <c r="N448" s="24"/>
      <c r="O448" s="22"/>
      <c r="P448" s="23"/>
      <c r="Q448" s="23"/>
      <c r="R448" s="24"/>
    </row>
    <row r="449" spans="1:18" ht="19.5" thickBot="1" x14ac:dyDescent="0.35">
      <c r="A449" s="177"/>
      <c r="B449" s="25" t="s">
        <v>631</v>
      </c>
      <c r="C449" s="33"/>
      <c r="D449" s="33"/>
      <c r="E449" s="33"/>
      <c r="F449" s="26">
        <f t="shared" ref="F449:R449" si="61">SUM(F440,F436,F434,F429,F418)</f>
        <v>649.21710686075926</v>
      </c>
      <c r="G449" s="27">
        <f t="shared" si="61"/>
        <v>1415.1924397115602</v>
      </c>
      <c r="H449" s="27">
        <f t="shared" si="61"/>
        <v>752.79654375386247</v>
      </c>
      <c r="I449" s="27">
        <f t="shared" si="61"/>
        <v>3099.6131415761865</v>
      </c>
      <c r="J449" s="27">
        <f t="shared" si="61"/>
        <v>263.22375845593047</v>
      </c>
      <c r="K449" s="27">
        <f t="shared" si="61"/>
        <v>422.48491567430244</v>
      </c>
      <c r="L449" s="27">
        <f t="shared" si="61"/>
        <v>8742.1425578613598</v>
      </c>
      <c r="M449" s="27">
        <f t="shared" si="61"/>
        <v>313.55202001228855</v>
      </c>
      <c r="N449" s="28">
        <f t="shared" si="61"/>
        <v>172765.59690964938</v>
      </c>
      <c r="O449" s="26">
        <f t="shared" si="61"/>
        <v>45326.57680869312</v>
      </c>
      <c r="P449" s="27">
        <f t="shared" si="61"/>
        <v>47970.843535573113</v>
      </c>
      <c r="Q449" s="27">
        <f t="shared" si="61"/>
        <v>48905.531929533106</v>
      </c>
      <c r="R449" s="28">
        <f t="shared" si="61"/>
        <v>24255.484668509976</v>
      </c>
    </row>
    <row r="450" spans="1:18" x14ac:dyDescent="0.2">
      <c r="A450" s="177"/>
      <c r="B450" s="33"/>
      <c r="C450" s="33"/>
      <c r="D450" s="33"/>
      <c r="E450" s="33"/>
      <c r="F450" s="79"/>
      <c r="G450" s="79"/>
      <c r="H450" s="79"/>
      <c r="I450" s="79"/>
      <c r="J450" s="79"/>
      <c r="K450" s="79"/>
      <c r="L450" s="79"/>
      <c r="M450" s="79"/>
      <c r="N450" s="79"/>
    </row>
    <row r="451" spans="1:18" ht="13.5" thickBot="1" x14ac:dyDescent="0.25">
      <c r="A451" s="177"/>
      <c r="B451" s="33"/>
      <c r="C451" s="33"/>
      <c r="D451" s="33"/>
      <c r="E451" s="33"/>
      <c r="F451" s="79"/>
      <c r="G451" s="79"/>
      <c r="H451" s="79"/>
      <c r="I451" s="79"/>
      <c r="J451" s="79"/>
      <c r="K451" s="79"/>
      <c r="L451" s="79"/>
      <c r="M451" s="79"/>
      <c r="N451" s="79"/>
    </row>
    <row r="452" spans="1:18" ht="29.25" customHeight="1" x14ac:dyDescent="0.25">
      <c r="A452" s="5">
        <v>10</v>
      </c>
      <c r="B452" s="195" t="s">
        <v>632</v>
      </c>
      <c r="C452" s="196"/>
      <c r="D452" s="197"/>
      <c r="E452" s="9"/>
      <c r="F452" s="198" t="str">
        <f>F$2</f>
        <v>METALES PESADOS</v>
      </c>
      <c r="G452" s="199"/>
      <c r="H452" s="199"/>
      <c r="I452" s="199"/>
      <c r="J452" s="199"/>
      <c r="K452" s="199"/>
      <c r="L452" s="199"/>
      <c r="M452" s="199"/>
      <c r="N452" s="200"/>
      <c r="O452" s="209" t="str">
        <f>O$2</f>
        <v>PARTÍCULAS</v>
      </c>
      <c r="P452" s="199"/>
      <c r="Q452" s="199"/>
      <c r="R452" s="200"/>
    </row>
    <row r="453" spans="1:18" ht="15.75" thickBot="1" x14ac:dyDescent="0.3">
      <c r="A453" s="174"/>
      <c r="B453" s="9"/>
      <c r="C453" s="9"/>
      <c r="D453" s="9"/>
      <c r="E453" s="9"/>
      <c r="F453" s="11" t="str">
        <f t="shared" ref="F453:R453" si="62">F$3</f>
        <v>As (kg)</v>
      </c>
      <c r="G453" s="12" t="str">
        <f t="shared" si="62"/>
        <v>Cd (kg)</v>
      </c>
      <c r="H453" s="12" t="str">
        <f t="shared" si="62"/>
        <v>Cr (kg)</v>
      </c>
      <c r="I453" s="12" t="str">
        <f t="shared" si="62"/>
        <v>Cu (kg)</v>
      </c>
      <c r="J453" s="12" t="str">
        <f t="shared" si="62"/>
        <v>Hg (kg)</v>
      </c>
      <c r="K453" s="12" t="str">
        <f t="shared" si="62"/>
        <v>Ni (kg)</v>
      </c>
      <c r="L453" s="12" t="str">
        <f t="shared" si="62"/>
        <v>Pb (kg)</v>
      </c>
      <c r="M453" s="12" t="str">
        <f t="shared" si="62"/>
        <v>Se (kg)</v>
      </c>
      <c r="N453" s="13" t="str">
        <f t="shared" si="62"/>
        <v>Zn (kg)</v>
      </c>
      <c r="O453" s="98" t="str">
        <f t="shared" si="62"/>
        <v>PM2,5 (t)</v>
      </c>
      <c r="P453" s="99" t="str">
        <f t="shared" si="62"/>
        <v>PM10 (t)</v>
      </c>
      <c r="Q453" s="99" t="str">
        <f t="shared" si="62"/>
        <v>PST (t)</v>
      </c>
      <c r="R453" s="100" t="str">
        <f t="shared" si="62"/>
        <v>BC (t)</v>
      </c>
    </row>
    <row r="454" spans="1:18" ht="15.75" x14ac:dyDescent="0.25">
      <c r="A454" s="61" t="s">
        <v>633</v>
      </c>
      <c r="B454" s="14"/>
      <c r="C454" s="15" t="s">
        <v>634</v>
      </c>
      <c r="D454" s="14"/>
      <c r="E454" s="33"/>
      <c r="F454" s="16">
        <f t="shared" ref="F454:R454" si="63">SUM(F455:F460)</f>
        <v>0</v>
      </c>
      <c r="G454" s="17">
        <f t="shared" si="63"/>
        <v>0</v>
      </c>
      <c r="H454" s="17">
        <f t="shared" si="63"/>
        <v>0</v>
      </c>
      <c r="I454" s="17">
        <f t="shared" si="63"/>
        <v>0</v>
      </c>
      <c r="J454" s="17">
        <f t="shared" si="63"/>
        <v>0</v>
      </c>
      <c r="K454" s="17">
        <f t="shared" si="63"/>
        <v>0</v>
      </c>
      <c r="L454" s="17">
        <f t="shared" si="63"/>
        <v>0</v>
      </c>
      <c r="M454" s="17">
        <f t="shared" si="63"/>
        <v>0</v>
      </c>
      <c r="N454" s="19">
        <f t="shared" si="63"/>
        <v>0</v>
      </c>
      <c r="O454" s="16">
        <f t="shared" si="63"/>
        <v>2017.4477429999999</v>
      </c>
      <c r="P454" s="17">
        <f t="shared" si="63"/>
        <v>45921.969615000009</v>
      </c>
      <c r="Q454" s="17">
        <f>SUM(Q455:Q460)</f>
        <v>45921.969615000009</v>
      </c>
      <c r="R454" s="19">
        <f t="shared" si="63"/>
        <v>0</v>
      </c>
    </row>
    <row r="455" spans="1:18" ht="15.75" x14ac:dyDescent="0.25">
      <c r="A455" s="61" t="s">
        <v>635</v>
      </c>
      <c r="B455" s="14"/>
      <c r="C455" s="14"/>
      <c r="D455" s="14" t="s">
        <v>636</v>
      </c>
      <c r="E455" s="33"/>
      <c r="F455" s="22"/>
      <c r="G455" s="23"/>
      <c r="H455" s="23"/>
      <c r="I455" s="23"/>
      <c r="J455" s="23"/>
      <c r="K455" s="23"/>
      <c r="L455" s="23"/>
      <c r="M455" s="23"/>
      <c r="N455" s="24"/>
      <c r="O455" s="22">
        <v>293.38053600000001</v>
      </c>
      <c r="P455" s="23">
        <v>7627.8939359999995</v>
      </c>
      <c r="Q455" s="23">
        <v>7627.8939359999995</v>
      </c>
      <c r="R455" s="24"/>
    </row>
    <row r="456" spans="1:18" ht="15.75" x14ac:dyDescent="0.25">
      <c r="A456" s="61" t="s">
        <v>637</v>
      </c>
      <c r="B456" s="14"/>
      <c r="C456" s="14"/>
      <c r="D456" s="14" t="s">
        <v>638</v>
      </c>
      <c r="E456" s="33"/>
      <c r="F456" s="22"/>
      <c r="G456" s="23"/>
      <c r="H456" s="23"/>
      <c r="I456" s="23"/>
      <c r="J456" s="23"/>
      <c r="K456" s="23"/>
      <c r="L456" s="23"/>
      <c r="M456" s="23"/>
      <c r="N456" s="24"/>
      <c r="O456" s="22">
        <v>1339.1647659999999</v>
      </c>
      <c r="P456" s="23">
        <v>28597.285069000005</v>
      </c>
      <c r="Q456" s="23">
        <v>28597.285069000005</v>
      </c>
      <c r="R456" s="24"/>
    </row>
    <row r="457" spans="1:18" ht="15.75" x14ac:dyDescent="0.25">
      <c r="A457" s="61" t="s">
        <v>639</v>
      </c>
      <c r="B457" s="14"/>
      <c r="C457" s="14"/>
      <c r="D457" s="14" t="s">
        <v>640</v>
      </c>
      <c r="E457" s="33"/>
      <c r="F457" s="22"/>
      <c r="G457" s="23"/>
      <c r="H457" s="23"/>
      <c r="I457" s="23"/>
      <c r="J457" s="23"/>
      <c r="K457" s="23"/>
      <c r="L457" s="23"/>
      <c r="M457" s="23"/>
      <c r="N457" s="24"/>
      <c r="O457" s="22">
        <v>6.3921000000000001</v>
      </c>
      <c r="P457" s="23">
        <v>166.19460000000001</v>
      </c>
      <c r="Q457" s="23">
        <v>166.19460000000001</v>
      </c>
      <c r="R457" s="24"/>
    </row>
    <row r="458" spans="1:18" ht="15.75" x14ac:dyDescent="0.25">
      <c r="A458" s="61" t="s">
        <v>641</v>
      </c>
      <c r="B458" s="14"/>
      <c r="C458" s="14"/>
      <c r="D458" s="14" t="s">
        <v>642</v>
      </c>
      <c r="E458" s="33"/>
      <c r="F458" s="22"/>
      <c r="G458" s="23"/>
      <c r="H458" s="23"/>
      <c r="I458" s="23"/>
      <c r="J458" s="23"/>
      <c r="K458" s="23"/>
      <c r="L458" s="23"/>
      <c r="M458" s="23"/>
      <c r="N458" s="24"/>
      <c r="O458" s="22">
        <v>23.664180000000002</v>
      </c>
      <c r="P458" s="23">
        <v>615.26868000000002</v>
      </c>
      <c r="Q458" s="23">
        <v>615.26868000000002</v>
      </c>
      <c r="R458" s="24"/>
    </row>
    <row r="459" spans="1:18" ht="15.75" x14ac:dyDescent="0.25">
      <c r="A459" s="61" t="s">
        <v>643</v>
      </c>
      <c r="B459" s="14"/>
      <c r="C459" s="14"/>
      <c r="D459" s="14" t="s">
        <v>644</v>
      </c>
      <c r="E459" s="33"/>
      <c r="F459" s="22"/>
      <c r="G459" s="23"/>
      <c r="H459" s="23"/>
      <c r="I459" s="23"/>
      <c r="J459" s="23"/>
      <c r="K459" s="23"/>
      <c r="L459" s="23"/>
      <c r="M459" s="23"/>
      <c r="N459" s="24"/>
      <c r="O459" s="22">
        <v>121.15192100000002</v>
      </c>
      <c r="P459" s="23">
        <v>2839.277090000001</v>
      </c>
      <c r="Q459" s="23">
        <v>2839.277090000001</v>
      </c>
      <c r="R459" s="24"/>
    </row>
    <row r="460" spans="1:18" ht="15.75" x14ac:dyDescent="0.25">
      <c r="A460" s="61" t="s">
        <v>645</v>
      </c>
      <c r="B460" s="14"/>
      <c r="C460" s="14"/>
      <c r="D460" s="14" t="s">
        <v>646</v>
      </c>
      <c r="E460" s="33"/>
      <c r="F460" s="22"/>
      <c r="G460" s="23"/>
      <c r="H460" s="23"/>
      <c r="I460" s="23"/>
      <c r="J460" s="23"/>
      <c r="K460" s="23"/>
      <c r="L460" s="23"/>
      <c r="M460" s="23"/>
      <c r="N460" s="24"/>
      <c r="O460" s="22">
        <v>233.69424000000001</v>
      </c>
      <c r="P460" s="23">
        <v>6076.0502400000005</v>
      </c>
      <c r="Q460" s="23">
        <v>6076.0502400000005</v>
      </c>
      <c r="R460" s="24"/>
    </row>
    <row r="461" spans="1:18" x14ac:dyDescent="0.2">
      <c r="A461" s="175"/>
      <c r="B461" s="30"/>
      <c r="C461" s="30"/>
      <c r="D461" s="30"/>
      <c r="E461" s="30"/>
      <c r="F461" s="81"/>
      <c r="G461" s="82"/>
      <c r="H461" s="82"/>
      <c r="I461" s="82"/>
      <c r="J461" s="82"/>
      <c r="K461" s="82"/>
      <c r="L461" s="82"/>
      <c r="M461" s="82"/>
      <c r="N461" s="83"/>
      <c r="O461" s="81"/>
      <c r="P461" s="82"/>
      <c r="Q461" s="82"/>
      <c r="R461" s="83"/>
    </row>
    <row r="462" spans="1:18" ht="15.75" x14ac:dyDescent="0.25">
      <c r="A462" s="61" t="s">
        <v>647</v>
      </c>
      <c r="B462" s="14"/>
      <c r="C462" s="15" t="s">
        <v>648</v>
      </c>
      <c r="D462" s="14"/>
      <c r="E462" s="33"/>
      <c r="F462" s="16">
        <f t="shared" ref="F462:R462" si="64">SUM(F463:F468)</f>
        <v>0</v>
      </c>
      <c r="G462" s="17">
        <f t="shared" si="64"/>
        <v>0</v>
      </c>
      <c r="H462" s="17">
        <f t="shared" si="64"/>
        <v>0</v>
      </c>
      <c r="I462" s="17">
        <f t="shared" si="64"/>
        <v>0</v>
      </c>
      <c r="J462" s="17">
        <f t="shared" si="64"/>
        <v>0</v>
      </c>
      <c r="K462" s="17">
        <f t="shared" si="64"/>
        <v>0</v>
      </c>
      <c r="L462" s="17">
        <f t="shared" si="64"/>
        <v>0</v>
      </c>
      <c r="M462" s="17">
        <f t="shared" si="64"/>
        <v>0</v>
      </c>
      <c r="N462" s="19">
        <f t="shared" si="64"/>
        <v>0</v>
      </c>
      <c r="O462" s="16">
        <f t="shared" si="64"/>
        <v>0</v>
      </c>
      <c r="P462" s="17">
        <f t="shared" si="64"/>
        <v>0</v>
      </c>
      <c r="Q462" s="17">
        <f>SUM(Q463:Q468)</f>
        <v>0</v>
      </c>
      <c r="R462" s="19">
        <f t="shared" si="64"/>
        <v>0</v>
      </c>
    </row>
    <row r="463" spans="1:18" ht="15.75" x14ac:dyDescent="0.25">
      <c r="A463" s="61" t="s">
        <v>649</v>
      </c>
      <c r="B463" s="14"/>
      <c r="C463" s="14"/>
      <c r="D463" s="14" t="s">
        <v>636</v>
      </c>
      <c r="E463" s="33"/>
      <c r="F463" s="22"/>
      <c r="G463" s="23"/>
      <c r="H463" s="23"/>
      <c r="I463" s="23"/>
      <c r="J463" s="23"/>
      <c r="K463" s="23"/>
      <c r="L463" s="23"/>
      <c r="M463" s="23"/>
      <c r="N463" s="24"/>
      <c r="O463" s="22"/>
      <c r="P463" s="23"/>
      <c r="Q463" s="23"/>
      <c r="R463" s="24"/>
    </row>
    <row r="464" spans="1:18" ht="15.75" x14ac:dyDescent="0.25">
      <c r="A464" s="61" t="s">
        <v>650</v>
      </c>
      <c r="B464" s="14"/>
      <c r="C464" s="14"/>
      <c r="D464" s="14" t="s">
        <v>638</v>
      </c>
      <c r="E464" s="33"/>
      <c r="F464" s="22"/>
      <c r="G464" s="23"/>
      <c r="H464" s="23"/>
      <c r="I464" s="23"/>
      <c r="J464" s="23"/>
      <c r="K464" s="23"/>
      <c r="L464" s="23"/>
      <c r="M464" s="23"/>
      <c r="N464" s="24"/>
      <c r="O464" s="22"/>
      <c r="P464" s="23"/>
      <c r="Q464" s="23"/>
      <c r="R464" s="24"/>
    </row>
    <row r="465" spans="1:18" ht="15.75" x14ac:dyDescent="0.25">
      <c r="A465" s="61" t="s">
        <v>651</v>
      </c>
      <c r="B465" s="14"/>
      <c r="C465" s="14"/>
      <c r="D465" s="14" t="s">
        <v>640</v>
      </c>
      <c r="E465" s="33"/>
      <c r="F465" s="22"/>
      <c r="G465" s="23"/>
      <c r="H465" s="23"/>
      <c r="I465" s="23"/>
      <c r="J465" s="23"/>
      <c r="K465" s="23"/>
      <c r="L465" s="23"/>
      <c r="M465" s="23"/>
      <c r="N465" s="24"/>
      <c r="O465" s="22"/>
      <c r="P465" s="23"/>
      <c r="Q465" s="23"/>
      <c r="R465" s="24"/>
    </row>
    <row r="466" spans="1:18" ht="15.75" x14ac:dyDescent="0.25">
      <c r="A466" s="61" t="s">
        <v>652</v>
      </c>
      <c r="B466" s="14"/>
      <c r="C466" s="14"/>
      <c r="D466" s="14" t="s">
        <v>642</v>
      </c>
      <c r="E466" s="33"/>
      <c r="F466" s="22"/>
      <c r="G466" s="23"/>
      <c r="H466" s="23"/>
      <c r="I466" s="23"/>
      <c r="J466" s="23"/>
      <c r="K466" s="23"/>
      <c r="L466" s="23"/>
      <c r="M466" s="23"/>
      <c r="N466" s="24"/>
      <c r="O466" s="22"/>
      <c r="P466" s="23"/>
      <c r="Q466" s="23"/>
      <c r="R466" s="24"/>
    </row>
    <row r="467" spans="1:18" ht="15.75" x14ac:dyDescent="0.25">
      <c r="A467" s="61" t="s">
        <v>653</v>
      </c>
      <c r="B467" s="14"/>
      <c r="C467" s="14"/>
      <c r="D467" s="14" t="s">
        <v>644</v>
      </c>
      <c r="E467" s="33"/>
      <c r="F467" s="22"/>
      <c r="G467" s="23"/>
      <c r="H467" s="23"/>
      <c r="I467" s="23"/>
      <c r="J467" s="23"/>
      <c r="K467" s="23"/>
      <c r="L467" s="23"/>
      <c r="M467" s="23"/>
      <c r="N467" s="24"/>
      <c r="O467" s="22"/>
      <c r="P467" s="23"/>
      <c r="Q467" s="23"/>
      <c r="R467" s="24"/>
    </row>
    <row r="468" spans="1:18" ht="15.75" x14ac:dyDescent="0.25">
      <c r="A468" s="61" t="s">
        <v>654</v>
      </c>
      <c r="B468" s="14"/>
      <c r="C468" s="14"/>
      <c r="D468" s="14" t="s">
        <v>646</v>
      </c>
      <c r="E468" s="33"/>
      <c r="F468" s="22"/>
      <c r="G468" s="23"/>
      <c r="H468" s="23"/>
      <c r="I468" s="23"/>
      <c r="J468" s="23"/>
      <c r="K468" s="23"/>
      <c r="L468" s="23"/>
      <c r="M468" s="23"/>
      <c r="N468" s="24"/>
      <c r="O468" s="22"/>
      <c r="P468" s="23"/>
      <c r="Q468" s="23"/>
      <c r="R468" s="24"/>
    </row>
    <row r="469" spans="1:18" ht="15.75" x14ac:dyDescent="0.25">
      <c r="A469" s="61"/>
      <c r="B469" s="14"/>
      <c r="C469" s="14"/>
      <c r="D469" s="14"/>
      <c r="E469" s="33"/>
      <c r="F469" s="22"/>
      <c r="G469" s="23"/>
      <c r="H469" s="23"/>
      <c r="I469" s="23"/>
      <c r="J469" s="23"/>
      <c r="K469" s="23"/>
      <c r="L469" s="23"/>
      <c r="M469" s="23"/>
      <c r="N469" s="24"/>
      <c r="O469" s="22"/>
      <c r="P469" s="23"/>
      <c r="Q469" s="23"/>
      <c r="R469" s="24"/>
    </row>
    <row r="470" spans="1:18" ht="15.75" x14ac:dyDescent="0.25">
      <c r="A470" s="61" t="s">
        <v>655</v>
      </c>
      <c r="B470" s="14"/>
      <c r="C470" s="15" t="s">
        <v>656</v>
      </c>
      <c r="D470" s="14"/>
      <c r="E470" s="33"/>
      <c r="F470" s="16">
        <f t="shared" ref="F470:R470" si="65">SUM(F471:F475)</f>
        <v>1.4661949999999999</v>
      </c>
      <c r="G470" s="17">
        <f t="shared" si="65"/>
        <v>201.60163399999999</v>
      </c>
      <c r="H470" s="17">
        <f t="shared" si="65"/>
        <v>18.327421000000001</v>
      </c>
      <c r="I470" s="17">
        <f t="shared" si="65"/>
        <v>16.723773999999999</v>
      </c>
      <c r="J470" s="17">
        <f t="shared" si="65"/>
        <v>32.072986999999998</v>
      </c>
      <c r="K470" s="17">
        <f t="shared" si="65"/>
        <v>11.912821999999998</v>
      </c>
      <c r="L470" s="17">
        <f t="shared" si="65"/>
        <v>25.200206000000001</v>
      </c>
      <c r="M470" s="17">
        <f t="shared" si="65"/>
        <v>4.5818590000000006</v>
      </c>
      <c r="N470" s="19">
        <f t="shared" si="65"/>
        <v>128.291946</v>
      </c>
      <c r="O470" s="16">
        <f t="shared" si="65"/>
        <v>1237.1009430000001</v>
      </c>
      <c r="P470" s="17">
        <f t="shared" si="65"/>
        <v>1305.8287670000002</v>
      </c>
      <c r="Q470" s="17">
        <f>SUM(Q471:Q475)</f>
        <v>1328.7380439999999</v>
      </c>
      <c r="R470" s="19">
        <f t="shared" si="65"/>
        <v>114.546385</v>
      </c>
    </row>
    <row r="471" spans="1:18" ht="15.75" x14ac:dyDescent="0.25">
      <c r="A471" s="178" t="s">
        <v>657</v>
      </c>
      <c r="B471" s="1"/>
      <c r="C471" s="77"/>
      <c r="D471" s="1" t="s">
        <v>658</v>
      </c>
      <c r="E471" s="33"/>
      <c r="F471" s="22"/>
      <c r="G471" s="23"/>
      <c r="H471" s="23"/>
      <c r="I471" s="23"/>
      <c r="J471" s="23"/>
      <c r="K471" s="23"/>
      <c r="L471" s="23"/>
      <c r="M471" s="23"/>
      <c r="N471" s="24"/>
      <c r="O471" s="22"/>
      <c r="P471" s="23"/>
      <c r="Q471" s="23"/>
      <c r="R471" s="24"/>
    </row>
    <row r="472" spans="1:18" ht="15.75" x14ac:dyDescent="0.25">
      <c r="A472" s="178" t="s">
        <v>659</v>
      </c>
      <c r="B472" s="1"/>
      <c r="C472" s="77"/>
      <c r="D472" s="1" t="s">
        <v>660</v>
      </c>
      <c r="E472" s="33"/>
      <c r="F472" s="22"/>
      <c r="G472" s="23"/>
      <c r="H472" s="23"/>
      <c r="I472" s="23"/>
      <c r="J472" s="23"/>
      <c r="K472" s="23"/>
      <c r="L472" s="23"/>
      <c r="M472" s="23"/>
      <c r="N472" s="24"/>
      <c r="O472" s="22"/>
      <c r="P472" s="23"/>
      <c r="Q472" s="23"/>
      <c r="R472" s="24"/>
    </row>
    <row r="473" spans="1:18" ht="15.75" x14ac:dyDescent="0.25">
      <c r="A473" s="178" t="s">
        <v>661</v>
      </c>
      <c r="B473" s="1"/>
      <c r="C473" s="77"/>
      <c r="D473" s="1" t="s">
        <v>662</v>
      </c>
      <c r="E473" s="33"/>
      <c r="F473" s="22"/>
      <c r="G473" s="23"/>
      <c r="H473" s="23"/>
      <c r="I473" s="23"/>
      <c r="J473" s="23"/>
      <c r="K473" s="23"/>
      <c r="L473" s="23"/>
      <c r="M473" s="23"/>
      <c r="N473" s="24"/>
      <c r="O473" s="22"/>
      <c r="P473" s="23"/>
      <c r="Q473" s="23"/>
      <c r="R473" s="24"/>
    </row>
    <row r="474" spans="1:18" ht="15.75" x14ac:dyDescent="0.25">
      <c r="A474" s="178" t="s">
        <v>663</v>
      </c>
      <c r="B474" s="1"/>
      <c r="C474" s="77"/>
      <c r="D474" s="1" t="s">
        <v>664</v>
      </c>
      <c r="E474" s="33"/>
      <c r="F474" s="22"/>
      <c r="G474" s="23"/>
      <c r="H474" s="23"/>
      <c r="I474" s="23"/>
      <c r="J474" s="23"/>
      <c r="K474" s="23"/>
      <c r="L474" s="23"/>
      <c r="M474" s="23"/>
      <c r="N474" s="24"/>
      <c r="O474" s="22"/>
      <c r="P474" s="23"/>
      <c r="Q474" s="23"/>
      <c r="R474" s="24"/>
    </row>
    <row r="475" spans="1:18" ht="15.75" x14ac:dyDescent="0.25">
      <c r="A475" s="178" t="s">
        <v>665</v>
      </c>
      <c r="B475" s="1"/>
      <c r="C475" s="77"/>
      <c r="D475" s="1" t="s">
        <v>158</v>
      </c>
      <c r="E475" s="33"/>
      <c r="F475" s="22">
        <v>1.4661949999999999</v>
      </c>
      <c r="G475" s="23">
        <v>201.60163399999999</v>
      </c>
      <c r="H475" s="23">
        <v>18.327421000000001</v>
      </c>
      <c r="I475" s="23">
        <v>16.723773999999999</v>
      </c>
      <c r="J475" s="23">
        <v>32.072986999999998</v>
      </c>
      <c r="K475" s="23">
        <v>11.912821999999998</v>
      </c>
      <c r="L475" s="23">
        <v>25.200206000000001</v>
      </c>
      <c r="M475" s="23">
        <v>4.5818590000000006</v>
      </c>
      <c r="N475" s="24">
        <v>128.291946</v>
      </c>
      <c r="O475" s="22">
        <v>1237.1009430000001</v>
      </c>
      <c r="P475" s="23">
        <v>1305.8287670000002</v>
      </c>
      <c r="Q475" s="23">
        <v>1328.7380439999999</v>
      </c>
      <c r="R475" s="24">
        <v>114.546385</v>
      </c>
    </row>
    <row r="476" spans="1:18" ht="15.75" x14ac:dyDescent="0.25">
      <c r="A476" s="61"/>
      <c r="B476" s="14"/>
      <c r="C476" s="14"/>
      <c r="D476" s="14"/>
      <c r="E476" s="33"/>
      <c r="F476" s="22"/>
      <c r="G476" s="23"/>
      <c r="H476" s="23"/>
      <c r="I476" s="23"/>
      <c r="J476" s="23"/>
      <c r="K476" s="23"/>
      <c r="L476" s="23"/>
      <c r="M476" s="23"/>
      <c r="N476" s="24"/>
      <c r="O476" s="22"/>
      <c r="P476" s="23"/>
      <c r="Q476" s="23"/>
      <c r="R476" s="24"/>
    </row>
    <row r="477" spans="1:18" ht="15.75" x14ac:dyDescent="0.25">
      <c r="A477" s="61" t="s">
        <v>666</v>
      </c>
      <c r="B477" s="14"/>
      <c r="C477" s="15" t="s">
        <v>667</v>
      </c>
      <c r="D477" s="14"/>
      <c r="E477" s="33"/>
      <c r="F477" s="16">
        <f t="shared" ref="F477:R477" si="66">SUM(F478:F492)</f>
        <v>0</v>
      </c>
      <c r="G477" s="17">
        <f t="shared" si="66"/>
        <v>0</v>
      </c>
      <c r="H477" s="17">
        <f t="shared" si="66"/>
        <v>0</v>
      </c>
      <c r="I477" s="17">
        <f t="shared" si="66"/>
        <v>0</v>
      </c>
      <c r="J477" s="17">
        <f t="shared" si="66"/>
        <v>0</v>
      </c>
      <c r="K477" s="17">
        <f t="shared" si="66"/>
        <v>0</v>
      </c>
      <c r="L477" s="17">
        <f t="shared" si="66"/>
        <v>0</v>
      </c>
      <c r="M477" s="17">
        <f t="shared" si="66"/>
        <v>0</v>
      </c>
      <c r="N477" s="19">
        <f t="shared" si="66"/>
        <v>0</v>
      </c>
      <c r="O477" s="16">
        <f t="shared" si="66"/>
        <v>0</v>
      </c>
      <c r="P477" s="17">
        <f t="shared" si="66"/>
        <v>0</v>
      </c>
      <c r="Q477" s="17">
        <f>SUM(Q478:Q492)</f>
        <v>0</v>
      </c>
      <c r="R477" s="19">
        <f t="shared" si="66"/>
        <v>0</v>
      </c>
    </row>
    <row r="478" spans="1:18" ht="15.75" x14ac:dyDescent="0.25">
      <c r="A478" s="61" t="s">
        <v>668</v>
      </c>
      <c r="B478" s="14"/>
      <c r="C478" s="14"/>
      <c r="D478" s="14" t="s">
        <v>669</v>
      </c>
      <c r="E478" s="33"/>
      <c r="F478" s="22"/>
      <c r="G478" s="23"/>
      <c r="H478" s="23"/>
      <c r="I478" s="23"/>
      <c r="J478" s="23"/>
      <c r="K478" s="23"/>
      <c r="L478" s="23"/>
      <c r="M478" s="23"/>
      <c r="N478" s="24"/>
      <c r="O478" s="22"/>
      <c r="P478" s="23"/>
      <c r="Q478" s="23"/>
      <c r="R478" s="24"/>
    </row>
    <row r="479" spans="1:18" ht="15.75" x14ac:dyDescent="0.25">
      <c r="A479" s="61" t="s">
        <v>670</v>
      </c>
      <c r="B479" s="14"/>
      <c r="C479" s="14"/>
      <c r="D479" s="14" t="s">
        <v>671</v>
      </c>
      <c r="E479" s="33"/>
      <c r="F479" s="22"/>
      <c r="G479" s="23"/>
      <c r="H479" s="23"/>
      <c r="I479" s="23"/>
      <c r="J479" s="23"/>
      <c r="K479" s="23"/>
      <c r="L479" s="23"/>
      <c r="M479" s="23"/>
      <c r="N479" s="24"/>
      <c r="O479" s="22"/>
      <c r="P479" s="23"/>
      <c r="Q479" s="23"/>
      <c r="R479" s="24"/>
    </row>
    <row r="480" spans="1:18" ht="15.75" x14ac:dyDescent="0.25">
      <c r="A480" s="61" t="s">
        <v>672</v>
      </c>
      <c r="B480" s="14"/>
      <c r="C480" s="14"/>
      <c r="D480" s="14" t="s">
        <v>673</v>
      </c>
      <c r="E480" s="33"/>
      <c r="F480" s="22"/>
      <c r="G480" s="23"/>
      <c r="H480" s="23"/>
      <c r="I480" s="23"/>
      <c r="J480" s="23"/>
      <c r="K480" s="23"/>
      <c r="L480" s="23"/>
      <c r="M480" s="23"/>
      <c r="N480" s="24"/>
      <c r="O480" s="22"/>
      <c r="P480" s="23"/>
      <c r="Q480" s="23"/>
      <c r="R480" s="24"/>
    </row>
    <row r="481" spans="1:18" ht="15.75" x14ac:dyDescent="0.25">
      <c r="A481" s="61" t="s">
        <v>674</v>
      </c>
      <c r="B481" s="14"/>
      <c r="C481" s="14"/>
      <c r="D481" s="14" t="s">
        <v>675</v>
      </c>
      <c r="E481" s="33"/>
      <c r="F481" s="22"/>
      <c r="G481" s="23"/>
      <c r="H481" s="23"/>
      <c r="I481" s="23"/>
      <c r="J481" s="23"/>
      <c r="K481" s="23"/>
      <c r="L481" s="23"/>
      <c r="M481" s="23"/>
      <c r="N481" s="24"/>
      <c r="O481" s="22"/>
      <c r="P481" s="23"/>
      <c r="Q481" s="23"/>
      <c r="R481" s="24"/>
    </row>
    <row r="482" spans="1:18" ht="15.75" x14ac:dyDescent="0.25">
      <c r="A482" s="61" t="s">
        <v>676</v>
      </c>
      <c r="B482" s="14"/>
      <c r="C482" s="14"/>
      <c r="D482" s="14" t="s">
        <v>677</v>
      </c>
      <c r="E482" s="33"/>
      <c r="F482" s="22"/>
      <c r="G482" s="23"/>
      <c r="H482" s="23"/>
      <c r="I482" s="23"/>
      <c r="J482" s="23"/>
      <c r="K482" s="23"/>
      <c r="L482" s="23"/>
      <c r="M482" s="23"/>
      <c r="N482" s="24"/>
      <c r="O482" s="22"/>
      <c r="P482" s="23"/>
      <c r="Q482" s="23"/>
      <c r="R482" s="24"/>
    </row>
    <row r="483" spans="1:18" ht="15.75" x14ac:dyDescent="0.25">
      <c r="A483" s="61" t="s">
        <v>678</v>
      </c>
      <c r="B483" s="14"/>
      <c r="C483" s="14"/>
      <c r="D483" s="14" t="s">
        <v>679</v>
      </c>
      <c r="E483" s="33"/>
      <c r="F483" s="22"/>
      <c r="G483" s="23"/>
      <c r="H483" s="23"/>
      <c r="I483" s="23"/>
      <c r="J483" s="23"/>
      <c r="K483" s="23"/>
      <c r="L483" s="23"/>
      <c r="M483" s="23"/>
      <c r="N483" s="24"/>
      <c r="O483" s="22"/>
      <c r="P483" s="23"/>
      <c r="Q483" s="23"/>
      <c r="R483" s="24"/>
    </row>
    <row r="484" spans="1:18" ht="15.75" x14ac:dyDescent="0.25">
      <c r="A484" s="61" t="s">
        <v>680</v>
      </c>
      <c r="B484" s="14"/>
      <c r="C484" s="14"/>
      <c r="D484" s="14" t="s">
        <v>681</v>
      </c>
      <c r="E484" s="33"/>
      <c r="F484" s="22"/>
      <c r="G484" s="23"/>
      <c r="H484" s="23"/>
      <c r="I484" s="23"/>
      <c r="J484" s="23"/>
      <c r="K484" s="23"/>
      <c r="L484" s="23"/>
      <c r="M484" s="23"/>
      <c r="N484" s="24"/>
      <c r="O484" s="22"/>
      <c r="P484" s="23"/>
      <c r="Q484" s="23"/>
      <c r="R484" s="24"/>
    </row>
    <row r="485" spans="1:18" ht="15.75" x14ac:dyDescent="0.25">
      <c r="A485" s="61" t="s">
        <v>682</v>
      </c>
      <c r="B485" s="14"/>
      <c r="C485" s="14"/>
      <c r="D485" s="14" t="s">
        <v>683</v>
      </c>
      <c r="E485" s="33"/>
      <c r="F485" s="22"/>
      <c r="G485" s="23"/>
      <c r="H485" s="23"/>
      <c r="I485" s="23"/>
      <c r="J485" s="23"/>
      <c r="K485" s="23"/>
      <c r="L485" s="23"/>
      <c r="M485" s="23"/>
      <c r="N485" s="24"/>
      <c r="O485" s="22"/>
      <c r="P485" s="23"/>
      <c r="Q485" s="23"/>
      <c r="R485" s="24"/>
    </row>
    <row r="486" spans="1:18" ht="15.75" x14ac:dyDescent="0.25">
      <c r="A486" s="61" t="s">
        <v>684</v>
      </c>
      <c r="B486" s="14"/>
      <c r="C486" s="14"/>
      <c r="D486" s="14" t="s">
        <v>685</v>
      </c>
      <c r="E486" s="33"/>
      <c r="F486" s="22"/>
      <c r="G486" s="23"/>
      <c r="H486" s="23"/>
      <c r="I486" s="23"/>
      <c r="J486" s="23"/>
      <c r="K486" s="23"/>
      <c r="L486" s="23"/>
      <c r="M486" s="23"/>
      <c r="N486" s="24"/>
      <c r="O486" s="22"/>
      <c r="P486" s="23"/>
      <c r="Q486" s="23"/>
      <c r="R486" s="24"/>
    </row>
    <row r="487" spans="1:18" ht="15.75" x14ac:dyDescent="0.25">
      <c r="A487" s="61" t="s">
        <v>686</v>
      </c>
      <c r="B487" s="14"/>
      <c r="C487" s="14"/>
      <c r="D487" s="14" t="s">
        <v>687</v>
      </c>
      <c r="E487" s="33"/>
      <c r="F487" s="22"/>
      <c r="G487" s="23"/>
      <c r="H487" s="23"/>
      <c r="I487" s="23"/>
      <c r="J487" s="23"/>
      <c r="K487" s="23"/>
      <c r="L487" s="23"/>
      <c r="M487" s="23"/>
      <c r="N487" s="24"/>
      <c r="O487" s="22"/>
      <c r="P487" s="23"/>
      <c r="Q487" s="23"/>
      <c r="R487" s="24"/>
    </row>
    <row r="488" spans="1:18" ht="15.75" x14ac:dyDescent="0.25">
      <c r="A488" s="61" t="s">
        <v>688</v>
      </c>
      <c r="B488" s="14"/>
      <c r="C488" s="14"/>
      <c r="D488" s="14" t="s">
        <v>689</v>
      </c>
      <c r="E488" s="33"/>
      <c r="F488" s="22"/>
      <c r="G488" s="23"/>
      <c r="H488" s="23"/>
      <c r="I488" s="23"/>
      <c r="J488" s="23"/>
      <c r="K488" s="23"/>
      <c r="L488" s="23"/>
      <c r="M488" s="23"/>
      <c r="N488" s="24"/>
      <c r="O488" s="22"/>
      <c r="P488" s="23"/>
      <c r="Q488" s="23"/>
      <c r="R488" s="24"/>
    </row>
    <row r="489" spans="1:18" ht="15.75" x14ac:dyDescent="0.25">
      <c r="A489" s="61" t="s">
        <v>690</v>
      </c>
      <c r="B489" s="14"/>
      <c r="C489" s="14"/>
      <c r="D489" s="14" t="s">
        <v>691</v>
      </c>
      <c r="E489" s="33"/>
      <c r="F489" s="22"/>
      <c r="G489" s="23"/>
      <c r="H489" s="23"/>
      <c r="I489" s="23"/>
      <c r="J489" s="23"/>
      <c r="K489" s="23"/>
      <c r="L489" s="23"/>
      <c r="M489" s="23"/>
      <c r="N489" s="24"/>
      <c r="O489" s="22"/>
      <c r="P489" s="23"/>
      <c r="Q489" s="23"/>
      <c r="R489" s="24"/>
    </row>
    <row r="490" spans="1:18" ht="15.75" x14ac:dyDescent="0.25">
      <c r="A490" s="61" t="s">
        <v>692</v>
      </c>
      <c r="B490" s="14"/>
      <c r="C490" s="14"/>
      <c r="D490" s="14" t="s">
        <v>693</v>
      </c>
      <c r="E490" s="33"/>
      <c r="F490" s="22"/>
      <c r="G490" s="23"/>
      <c r="H490" s="23"/>
      <c r="I490" s="23"/>
      <c r="J490" s="23"/>
      <c r="K490" s="23"/>
      <c r="L490" s="23"/>
      <c r="M490" s="23"/>
      <c r="N490" s="24"/>
      <c r="O490" s="22"/>
      <c r="P490" s="23"/>
      <c r="Q490" s="23"/>
      <c r="R490" s="24"/>
    </row>
    <row r="491" spans="1:18" ht="15.75" x14ac:dyDescent="0.25">
      <c r="A491" s="61" t="s">
        <v>694</v>
      </c>
      <c r="B491" s="14"/>
      <c r="C491" s="14"/>
      <c r="D491" s="14" t="s">
        <v>695</v>
      </c>
      <c r="E491" s="33"/>
      <c r="F491" s="22"/>
      <c r="G491" s="23"/>
      <c r="H491" s="23"/>
      <c r="I491" s="23"/>
      <c r="J491" s="23"/>
      <c r="K491" s="23"/>
      <c r="L491" s="23"/>
      <c r="M491" s="23"/>
      <c r="N491" s="24"/>
      <c r="O491" s="22"/>
      <c r="P491" s="23"/>
      <c r="Q491" s="23"/>
      <c r="R491" s="24"/>
    </row>
    <row r="492" spans="1:18" ht="16.5" thickBot="1" x14ac:dyDescent="0.3">
      <c r="A492" s="61" t="s">
        <v>696</v>
      </c>
      <c r="B492" s="14"/>
      <c r="C492" s="14"/>
      <c r="D492" s="14" t="s">
        <v>158</v>
      </c>
      <c r="E492" s="33"/>
      <c r="F492" s="107"/>
      <c r="G492" s="108"/>
      <c r="H492" s="108"/>
      <c r="I492" s="108"/>
      <c r="J492" s="108"/>
      <c r="K492" s="108"/>
      <c r="L492" s="108"/>
      <c r="M492" s="108"/>
      <c r="N492" s="109"/>
      <c r="O492" s="107"/>
      <c r="P492" s="108"/>
      <c r="Q492" s="108"/>
      <c r="R492" s="109"/>
    </row>
    <row r="493" spans="1:18" ht="15.75" x14ac:dyDescent="0.25">
      <c r="A493" s="61"/>
      <c r="B493" s="14"/>
      <c r="C493" s="14"/>
      <c r="D493" s="14"/>
      <c r="E493" s="33"/>
      <c r="F493" s="110"/>
      <c r="G493" s="110"/>
      <c r="H493" s="110"/>
      <c r="I493" s="110"/>
      <c r="J493" s="110"/>
      <c r="K493" s="110"/>
      <c r="L493" s="110"/>
      <c r="M493" s="110"/>
      <c r="N493" s="110"/>
    </row>
    <row r="494" spans="1:18" ht="16.5" thickBot="1" x14ac:dyDescent="0.3">
      <c r="A494" s="61"/>
      <c r="B494" s="14"/>
      <c r="C494" s="14"/>
      <c r="D494" s="14"/>
      <c r="E494" s="33"/>
      <c r="F494" s="69"/>
      <c r="G494" s="69"/>
      <c r="H494" s="69"/>
      <c r="I494" s="69"/>
      <c r="J494" s="69"/>
      <c r="K494" s="69"/>
      <c r="L494" s="69"/>
      <c r="M494" s="69"/>
      <c r="N494" s="69"/>
    </row>
    <row r="495" spans="1:18" ht="29.25" customHeight="1" x14ac:dyDescent="0.25">
      <c r="A495" s="5">
        <v>10</v>
      </c>
      <c r="B495" s="195" t="s">
        <v>632</v>
      </c>
      <c r="C495" s="196"/>
      <c r="D495" s="197"/>
      <c r="E495" s="9"/>
      <c r="F495" s="198" t="str">
        <f>F$2</f>
        <v>METALES PESADOS</v>
      </c>
      <c r="G495" s="199"/>
      <c r="H495" s="199"/>
      <c r="I495" s="199"/>
      <c r="J495" s="199"/>
      <c r="K495" s="199"/>
      <c r="L495" s="199"/>
      <c r="M495" s="199"/>
      <c r="N495" s="200"/>
      <c r="O495" s="209" t="str">
        <f>O$2</f>
        <v>PARTÍCULAS</v>
      </c>
      <c r="P495" s="199"/>
      <c r="Q495" s="199"/>
      <c r="R495" s="200"/>
    </row>
    <row r="496" spans="1:18" ht="15.75" thickBot="1" x14ac:dyDescent="0.3">
      <c r="A496" s="174"/>
      <c r="B496" s="9"/>
      <c r="C496" s="9"/>
      <c r="D496" s="9"/>
      <c r="E496" s="9"/>
      <c r="F496" s="11" t="str">
        <f t="shared" ref="F496:R496" si="67">F$3</f>
        <v>As (kg)</v>
      </c>
      <c r="G496" s="12" t="str">
        <f t="shared" si="67"/>
        <v>Cd (kg)</v>
      </c>
      <c r="H496" s="12" t="str">
        <f t="shared" si="67"/>
        <v>Cr (kg)</v>
      </c>
      <c r="I496" s="12" t="str">
        <f t="shared" si="67"/>
        <v>Cu (kg)</v>
      </c>
      <c r="J496" s="12" t="str">
        <f t="shared" si="67"/>
        <v>Hg (kg)</v>
      </c>
      <c r="K496" s="12" t="str">
        <f t="shared" si="67"/>
        <v>Ni (kg)</v>
      </c>
      <c r="L496" s="12" t="str">
        <f t="shared" si="67"/>
        <v>Pb (kg)</v>
      </c>
      <c r="M496" s="12" t="str">
        <f t="shared" si="67"/>
        <v>Se (kg)</v>
      </c>
      <c r="N496" s="13" t="str">
        <f t="shared" si="67"/>
        <v>Zn (kg)</v>
      </c>
      <c r="O496" s="98" t="str">
        <f t="shared" si="67"/>
        <v>PM2,5 (t)</v>
      </c>
      <c r="P496" s="99" t="str">
        <f t="shared" si="67"/>
        <v>PM10 (t)</v>
      </c>
      <c r="Q496" s="99" t="str">
        <f t="shared" si="67"/>
        <v>PST (t)</v>
      </c>
      <c r="R496" s="100" t="str">
        <f t="shared" si="67"/>
        <v>BC (t)</v>
      </c>
    </row>
    <row r="497" spans="1:18" ht="15.75" x14ac:dyDescent="0.25">
      <c r="A497" s="61" t="s">
        <v>697</v>
      </c>
      <c r="B497" s="14"/>
      <c r="C497" s="15" t="s">
        <v>698</v>
      </c>
      <c r="D497" s="14"/>
      <c r="E497" s="33"/>
      <c r="F497" s="16">
        <f t="shared" ref="F497:R497" si="68">SUM(F498:F512)</f>
        <v>0</v>
      </c>
      <c r="G497" s="17">
        <f t="shared" si="68"/>
        <v>0</v>
      </c>
      <c r="H497" s="17">
        <f t="shared" si="68"/>
        <v>0</v>
      </c>
      <c r="I497" s="17">
        <f t="shared" si="68"/>
        <v>0</v>
      </c>
      <c r="J497" s="17">
        <f t="shared" si="68"/>
        <v>0</v>
      </c>
      <c r="K497" s="17">
        <f t="shared" si="68"/>
        <v>0</v>
      </c>
      <c r="L497" s="17">
        <f t="shared" si="68"/>
        <v>0</v>
      </c>
      <c r="M497" s="17">
        <f t="shared" si="68"/>
        <v>0</v>
      </c>
      <c r="N497" s="19">
        <f t="shared" si="68"/>
        <v>0</v>
      </c>
      <c r="O497" s="16">
        <f t="shared" si="68"/>
        <v>0</v>
      </c>
      <c r="P497" s="17">
        <f t="shared" si="68"/>
        <v>0</v>
      </c>
      <c r="Q497" s="17">
        <f>SUM(Q498:Q512)</f>
        <v>0</v>
      </c>
      <c r="R497" s="19">
        <f t="shared" si="68"/>
        <v>0</v>
      </c>
    </row>
    <row r="498" spans="1:18" ht="15.75" x14ac:dyDescent="0.25">
      <c r="A498" s="61" t="s">
        <v>699</v>
      </c>
      <c r="B498" s="14"/>
      <c r="C498" s="14"/>
      <c r="D498" s="14" t="s">
        <v>669</v>
      </c>
      <c r="E498" s="33"/>
      <c r="F498" s="22"/>
      <c r="G498" s="23"/>
      <c r="H498" s="23"/>
      <c r="I498" s="23"/>
      <c r="J498" s="23"/>
      <c r="K498" s="23"/>
      <c r="L498" s="23"/>
      <c r="M498" s="23"/>
      <c r="N498" s="24"/>
      <c r="O498" s="22"/>
      <c r="P498" s="23"/>
      <c r="Q498" s="23"/>
      <c r="R498" s="24"/>
    </row>
    <row r="499" spans="1:18" ht="15.75" x14ac:dyDescent="0.25">
      <c r="A499" s="61" t="s">
        <v>700</v>
      </c>
      <c r="B499" s="14"/>
      <c r="C499" s="14"/>
      <c r="D499" s="14" t="s">
        <v>671</v>
      </c>
      <c r="E499" s="33"/>
      <c r="F499" s="22"/>
      <c r="G499" s="23"/>
      <c r="H499" s="23"/>
      <c r="I499" s="23"/>
      <c r="J499" s="23"/>
      <c r="K499" s="23"/>
      <c r="L499" s="23"/>
      <c r="M499" s="23"/>
      <c r="N499" s="24"/>
      <c r="O499" s="22"/>
      <c r="P499" s="23"/>
      <c r="Q499" s="23"/>
      <c r="R499" s="24"/>
    </row>
    <row r="500" spans="1:18" ht="15.75" x14ac:dyDescent="0.25">
      <c r="A500" s="61" t="s">
        <v>701</v>
      </c>
      <c r="B500" s="14"/>
      <c r="C500" s="14"/>
      <c r="D500" s="14" t="s">
        <v>702</v>
      </c>
      <c r="E500" s="33"/>
      <c r="F500" s="22"/>
      <c r="G500" s="23"/>
      <c r="H500" s="23"/>
      <c r="I500" s="23"/>
      <c r="J500" s="23"/>
      <c r="K500" s="23"/>
      <c r="L500" s="23"/>
      <c r="M500" s="23"/>
      <c r="N500" s="24"/>
      <c r="O500" s="22"/>
      <c r="P500" s="23"/>
      <c r="Q500" s="23"/>
      <c r="R500" s="24"/>
    </row>
    <row r="501" spans="1:18" ht="15.75" x14ac:dyDescent="0.25">
      <c r="A501" s="61" t="s">
        <v>703</v>
      </c>
      <c r="B501" s="14"/>
      <c r="C501" s="14"/>
      <c r="D501" s="14" t="s">
        <v>691</v>
      </c>
      <c r="E501" s="33"/>
      <c r="F501" s="22"/>
      <c r="G501" s="23"/>
      <c r="H501" s="23"/>
      <c r="I501" s="23"/>
      <c r="J501" s="23"/>
      <c r="K501" s="23"/>
      <c r="L501" s="23"/>
      <c r="M501" s="23"/>
      <c r="N501" s="24"/>
      <c r="O501" s="22"/>
      <c r="P501" s="23"/>
      <c r="Q501" s="23"/>
      <c r="R501" s="24"/>
    </row>
    <row r="502" spans="1:18" ht="15.75" x14ac:dyDescent="0.25">
      <c r="A502" s="61" t="s">
        <v>704</v>
      </c>
      <c r="B502" s="14"/>
      <c r="C502" s="14"/>
      <c r="D502" s="14" t="s">
        <v>673</v>
      </c>
      <c r="E502" s="33"/>
      <c r="F502" s="22"/>
      <c r="G502" s="23"/>
      <c r="H502" s="23"/>
      <c r="I502" s="23"/>
      <c r="J502" s="23"/>
      <c r="K502" s="23"/>
      <c r="L502" s="23"/>
      <c r="M502" s="23"/>
      <c r="N502" s="24"/>
      <c r="O502" s="22"/>
      <c r="P502" s="23"/>
      <c r="Q502" s="23"/>
      <c r="R502" s="24"/>
    </row>
    <row r="503" spans="1:18" ht="15.75" x14ac:dyDescent="0.25">
      <c r="A503" s="61" t="s">
        <v>705</v>
      </c>
      <c r="B503" s="14"/>
      <c r="C503" s="14"/>
      <c r="D503" s="14" t="s">
        <v>677</v>
      </c>
      <c r="E503" s="33"/>
      <c r="F503" s="22"/>
      <c r="G503" s="23"/>
      <c r="H503" s="23"/>
      <c r="I503" s="23"/>
      <c r="J503" s="23"/>
      <c r="K503" s="23"/>
      <c r="L503" s="23"/>
      <c r="M503" s="23"/>
      <c r="N503" s="24"/>
      <c r="O503" s="22"/>
      <c r="P503" s="23"/>
      <c r="Q503" s="23"/>
      <c r="R503" s="24"/>
    </row>
    <row r="504" spans="1:18" ht="15.75" x14ac:dyDescent="0.25">
      <c r="A504" s="61" t="s">
        <v>706</v>
      </c>
      <c r="B504" s="14"/>
      <c r="C504" s="14"/>
      <c r="D504" s="14" t="s">
        <v>683</v>
      </c>
      <c r="E504" s="33"/>
      <c r="F504" s="22"/>
      <c r="G504" s="23"/>
      <c r="H504" s="23"/>
      <c r="I504" s="23"/>
      <c r="J504" s="23"/>
      <c r="K504" s="23"/>
      <c r="L504" s="23"/>
      <c r="M504" s="23"/>
      <c r="N504" s="24"/>
      <c r="O504" s="22"/>
      <c r="P504" s="23"/>
      <c r="Q504" s="23"/>
      <c r="R504" s="24"/>
    </row>
    <row r="505" spans="1:18" ht="15.75" x14ac:dyDescent="0.25">
      <c r="A505" s="61" t="s">
        <v>707</v>
      </c>
      <c r="B505" s="14"/>
      <c r="C505" s="14"/>
      <c r="D505" s="14" t="s">
        <v>685</v>
      </c>
      <c r="E505" s="33"/>
      <c r="F505" s="22"/>
      <c r="G505" s="23"/>
      <c r="H505" s="23"/>
      <c r="I505" s="23"/>
      <c r="J505" s="23"/>
      <c r="K505" s="23"/>
      <c r="L505" s="23"/>
      <c r="M505" s="23"/>
      <c r="N505" s="24"/>
      <c r="O505" s="22"/>
      <c r="P505" s="23"/>
      <c r="Q505" s="23"/>
      <c r="R505" s="24"/>
    </row>
    <row r="506" spans="1:18" ht="15.75" x14ac:dyDescent="0.25">
      <c r="A506" s="61" t="s">
        <v>708</v>
      </c>
      <c r="B506" s="14"/>
      <c r="C506" s="14"/>
      <c r="D506" s="14" t="s">
        <v>687</v>
      </c>
      <c r="E506" s="33"/>
      <c r="F506" s="22"/>
      <c r="G506" s="23"/>
      <c r="H506" s="23"/>
      <c r="I506" s="23"/>
      <c r="J506" s="23"/>
      <c r="K506" s="23"/>
      <c r="L506" s="23"/>
      <c r="M506" s="23"/>
      <c r="N506" s="24"/>
      <c r="O506" s="22"/>
      <c r="P506" s="23"/>
      <c r="Q506" s="23"/>
      <c r="R506" s="24"/>
    </row>
    <row r="507" spans="1:18" ht="15.75" x14ac:dyDescent="0.25">
      <c r="A507" s="61" t="s">
        <v>709</v>
      </c>
      <c r="B507" s="14"/>
      <c r="C507" s="14"/>
      <c r="D507" s="14" t="s">
        <v>689</v>
      </c>
      <c r="E507" s="33"/>
      <c r="F507" s="22"/>
      <c r="G507" s="23"/>
      <c r="H507" s="23"/>
      <c r="I507" s="23"/>
      <c r="J507" s="23"/>
      <c r="K507" s="23"/>
      <c r="L507" s="23"/>
      <c r="M507" s="23"/>
      <c r="N507" s="24"/>
      <c r="O507" s="22"/>
      <c r="P507" s="23"/>
      <c r="Q507" s="23"/>
      <c r="R507" s="24"/>
    </row>
    <row r="508" spans="1:18" ht="15.75" x14ac:dyDescent="0.25">
      <c r="A508" s="61" t="s">
        <v>710</v>
      </c>
      <c r="B508" s="14"/>
      <c r="C508" s="14"/>
      <c r="D508" s="14" t="s">
        <v>681</v>
      </c>
      <c r="E508" s="33"/>
      <c r="F508" s="22"/>
      <c r="G508" s="23"/>
      <c r="H508" s="23"/>
      <c r="I508" s="23"/>
      <c r="J508" s="23"/>
      <c r="K508" s="23"/>
      <c r="L508" s="23"/>
      <c r="M508" s="23"/>
      <c r="N508" s="24"/>
      <c r="O508" s="22"/>
      <c r="P508" s="23"/>
      <c r="Q508" s="23"/>
      <c r="R508" s="24"/>
    </row>
    <row r="509" spans="1:18" ht="15.75" x14ac:dyDescent="0.25">
      <c r="A509" s="61" t="s">
        <v>711</v>
      </c>
      <c r="B509" s="14"/>
      <c r="C509" s="14"/>
      <c r="D509" s="14" t="s">
        <v>679</v>
      </c>
      <c r="E509" s="33"/>
      <c r="F509" s="22"/>
      <c r="G509" s="23"/>
      <c r="H509" s="23"/>
      <c r="I509" s="23"/>
      <c r="J509" s="23"/>
      <c r="K509" s="23"/>
      <c r="L509" s="23"/>
      <c r="M509" s="23"/>
      <c r="N509" s="24"/>
      <c r="O509" s="22"/>
      <c r="P509" s="23"/>
      <c r="Q509" s="23"/>
      <c r="R509" s="24"/>
    </row>
    <row r="510" spans="1:18" ht="15.75" x14ac:dyDescent="0.25">
      <c r="A510" s="61" t="s">
        <v>712</v>
      </c>
      <c r="B510" s="14"/>
      <c r="C510" s="14"/>
      <c r="D510" s="14" t="s">
        <v>693</v>
      </c>
      <c r="E510" s="33"/>
      <c r="F510" s="22"/>
      <c r="G510" s="23"/>
      <c r="H510" s="23"/>
      <c r="I510" s="23"/>
      <c r="J510" s="23"/>
      <c r="K510" s="23"/>
      <c r="L510" s="23"/>
      <c r="M510" s="23"/>
      <c r="N510" s="24"/>
      <c r="O510" s="22"/>
      <c r="P510" s="23"/>
      <c r="Q510" s="23"/>
      <c r="R510" s="24"/>
    </row>
    <row r="511" spans="1:18" ht="15.75" x14ac:dyDescent="0.25">
      <c r="A511" s="61" t="s">
        <v>713</v>
      </c>
      <c r="B511" s="14"/>
      <c r="C511" s="14"/>
      <c r="D511" s="14" t="s">
        <v>695</v>
      </c>
      <c r="E511" s="33"/>
      <c r="F511" s="22"/>
      <c r="G511" s="23"/>
      <c r="H511" s="23"/>
      <c r="I511" s="23"/>
      <c r="J511" s="23"/>
      <c r="K511" s="23"/>
      <c r="L511" s="23"/>
      <c r="M511" s="23"/>
      <c r="N511" s="24"/>
      <c r="O511" s="22"/>
      <c r="P511" s="23"/>
      <c r="Q511" s="23"/>
      <c r="R511" s="24"/>
    </row>
    <row r="512" spans="1:18" ht="15.75" x14ac:dyDescent="0.25">
      <c r="A512" s="61" t="s">
        <v>714</v>
      </c>
      <c r="B512" s="14"/>
      <c r="C512" s="14"/>
      <c r="D512" s="14" t="s">
        <v>158</v>
      </c>
      <c r="E512" s="33"/>
      <c r="F512" s="22"/>
      <c r="G512" s="23"/>
      <c r="H512" s="23"/>
      <c r="I512" s="23"/>
      <c r="J512" s="23"/>
      <c r="K512" s="23"/>
      <c r="L512" s="23"/>
      <c r="M512" s="23"/>
      <c r="N512" s="24"/>
      <c r="O512" s="22"/>
      <c r="P512" s="23"/>
      <c r="Q512" s="23"/>
      <c r="R512" s="24"/>
    </row>
    <row r="513" spans="1:18" ht="15" x14ac:dyDescent="0.25">
      <c r="A513" s="177"/>
      <c r="B513" s="33"/>
      <c r="C513" s="33"/>
      <c r="D513" s="33"/>
      <c r="E513" s="33"/>
      <c r="F513" s="22"/>
      <c r="G513" s="23"/>
      <c r="H513" s="23"/>
      <c r="I513" s="23"/>
      <c r="J513" s="23"/>
      <c r="K513" s="23"/>
      <c r="L513" s="23"/>
      <c r="M513" s="23"/>
      <c r="N513" s="24"/>
      <c r="O513" s="22"/>
      <c r="P513" s="23"/>
      <c r="Q513" s="23"/>
      <c r="R513" s="24"/>
    </row>
    <row r="514" spans="1:18" ht="15.75" x14ac:dyDescent="0.25">
      <c r="A514" s="61" t="s">
        <v>715</v>
      </c>
      <c r="B514" s="14"/>
      <c r="C514" s="15" t="s">
        <v>716</v>
      </c>
      <c r="D514" s="14"/>
      <c r="E514" s="33"/>
      <c r="F514" s="16">
        <f t="shared" ref="F514:R514" si="69">SUM(F515:F518)</f>
        <v>0</v>
      </c>
      <c r="G514" s="17">
        <f t="shared" si="69"/>
        <v>0</v>
      </c>
      <c r="H514" s="17">
        <f t="shared" si="69"/>
        <v>0</v>
      </c>
      <c r="I514" s="17">
        <f t="shared" si="69"/>
        <v>0</v>
      </c>
      <c r="J514" s="17">
        <f t="shared" si="69"/>
        <v>0</v>
      </c>
      <c r="K514" s="17">
        <f t="shared" si="69"/>
        <v>0</v>
      </c>
      <c r="L514" s="17">
        <f t="shared" si="69"/>
        <v>0</v>
      </c>
      <c r="M514" s="17">
        <f t="shared" si="69"/>
        <v>0</v>
      </c>
      <c r="N514" s="19">
        <f t="shared" si="69"/>
        <v>0</v>
      </c>
      <c r="O514" s="16">
        <f t="shared" si="69"/>
        <v>0</v>
      </c>
      <c r="P514" s="17">
        <f t="shared" si="69"/>
        <v>0</v>
      </c>
      <c r="Q514" s="17">
        <f>SUM(Q515:Q518)</f>
        <v>0</v>
      </c>
      <c r="R514" s="19">
        <f t="shared" si="69"/>
        <v>0</v>
      </c>
    </row>
    <row r="515" spans="1:18" ht="15.75" x14ac:dyDescent="0.25">
      <c r="A515" s="61" t="s">
        <v>717</v>
      </c>
      <c r="B515" s="14"/>
      <c r="C515" s="15"/>
      <c r="D515" s="14" t="s">
        <v>572</v>
      </c>
      <c r="E515" s="33"/>
      <c r="F515" s="22"/>
      <c r="G515" s="23"/>
      <c r="H515" s="23"/>
      <c r="I515" s="23"/>
      <c r="J515" s="23"/>
      <c r="K515" s="23"/>
      <c r="L515" s="23"/>
      <c r="M515" s="23"/>
      <c r="N515" s="24"/>
      <c r="O515" s="22"/>
      <c r="P515" s="23"/>
      <c r="Q515" s="23"/>
      <c r="R515" s="24"/>
    </row>
    <row r="516" spans="1:18" ht="15.75" x14ac:dyDescent="0.25">
      <c r="A516" s="61" t="s">
        <v>718</v>
      </c>
      <c r="B516" s="14"/>
      <c r="C516" s="15"/>
      <c r="D516" s="14" t="s">
        <v>574</v>
      </c>
      <c r="E516" s="33"/>
      <c r="F516" s="22"/>
      <c r="G516" s="23"/>
      <c r="H516" s="23"/>
      <c r="I516" s="23"/>
      <c r="J516" s="23"/>
      <c r="K516" s="23"/>
      <c r="L516" s="23"/>
      <c r="M516" s="23"/>
      <c r="N516" s="24"/>
      <c r="O516" s="22"/>
      <c r="P516" s="23"/>
      <c r="Q516" s="23"/>
      <c r="R516" s="24"/>
    </row>
    <row r="517" spans="1:18" ht="15.75" x14ac:dyDescent="0.25">
      <c r="A517" s="61" t="s">
        <v>719</v>
      </c>
      <c r="B517" s="14"/>
      <c r="C517" s="15"/>
      <c r="D517" s="14" t="s">
        <v>642</v>
      </c>
      <c r="E517" s="33"/>
      <c r="F517" s="22"/>
      <c r="G517" s="23"/>
      <c r="H517" s="23"/>
      <c r="I517" s="23"/>
      <c r="J517" s="23"/>
      <c r="K517" s="23"/>
      <c r="L517" s="23"/>
      <c r="M517" s="23"/>
      <c r="N517" s="24"/>
      <c r="O517" s="22"/>
      <c r="P517" s="23"/>
      <c r="Q517" s="23"/>
      <c r="R517" s="24"/>
    </row>
    <row r="518" spans="1:18" ht="15.75" x14ac:dyDescent="0.25">
      <c r="A518" s="61" t="s">
        <v>720</v>
      </c>
      <c r="B518" s="14"/>
      <c r="C518" s="15"/>
      <c r="D518" s="14" t="s">
        <v>721</v>
      </c>
      <c r="E518" s="33"/>
      <c r="F518" s="22"/>
      <c r="G518" s="23"/>
      <c r="H518" s="23"/>
      <c r="I518" s="23"/>
      <c r="J518" s="23"/>
      <c r="K518" s="23"/>
      <c r="L518" s="23"/>
      <c r="M518" s="23"/>
      <c r="N518" s="24"/>
      <c r="O518" s="22"/>
      <c r="P518" s="23"/>
      <c r="Q518" s="23"/>
      <c r="R518" s="24"/>
    </row>
    <row r="519" spans="1:18" ht="15.75" x14ac:dyDescent="0.25">
      <c r="A519" s="61"/>
      <c r="B519" s="14"/>
      <c r="C519" s="15"/>
      <c r="D519" s="14"/>
      <c r="E519" s="33"/>
      <c r="F519" s="22"/>
      <c r="G519" s="23"/>
      <c r="H519" s="23"/>
      <c r="I519" s="23"/>
      <c r="J519" s="23"/>
      <c r="K519" s="23"/>
      <c r="L519" s="23"/>
      <c r="M519" s="23"/>
      <c r="N519" s="24"/>
      <c r="O519" s="22"/>
      <c r="P519" s="23"/>
      <c r="Q519" s="23"/>
      <c r="R519" s="24"/>
    </row>
    <row r="520" spans="1:18" ht="15.75" x14ac:dyDescent="0.25">
      <c r="A520" s="61" t="s">
        <v>722</v>
      </c>
      <c r="B520" s="14"/>
      <c r="C520" s="15" t="s">
        <v>723</v>
      </c>
      <c r="D520" s="14"/>
      <c r="E520" s="33"/>
      <c r="F520" s="16">
        <f t="shared" ref="F520:R520" si="70">SUM(F521:F524)</f>
        <v>0</v>
      </c>
      <c r="G520" s="17">
        <f t="shared" si="70"/>
        <v>0</v>
      </c>
      <c r="H520" s="17">
        <f t="shared" si="70"/>
        <v>0</v>
      </c>
      <c r="I520" s="17">
        <f t="shared" si="70"/>
        <v>0</v>
      </c>
      <c r="J520" s="17">
        <f t="shared" si="70"/>
        <v>0</v>
      </c>
      <c r="K520" s="17">
        <f t="shared" si="70"/>
        <v>0</v>
      </c>
      <c r="L520" s="17">
        <f t="shared" si="70"/>
        <v>0</v>
      </c>
      <c r="M520" s="17">
        <f t="shared" si="70"/>
        <v>0</v>
      </c>
      <c r="N520" s="19">
        <f t="shared" si="70"/>
        <v>0</v>
      </c>
      <c r="O520" s="16">
        <f t="shared" si="70"/>
        <v>1879.8850870000003</v>
      </c>
      <c r="P520" s="17">
        <f t="shared" si="70"/>
        <v>11326.580821999998</v>
      </c>
      <c r="Q520" s="17">
        <f>SUM(Q521:Q524)</f>
        <v>43564.564727000004</v>
      </c>
      <c r="R520" s="19">
        <f t="shared" si="70"/>
        <v>0</v>
      </c>
    </row>
    <row r="521" spans="1:18" ht="15.75" x14ac:dyDescent="0.25">
      <c r="A521" s="61" t="s">
        <v>724</v>
      </c>
      <c r="B521" s="14"/>
      <c r="C521" s="33"/>
      <c r="D521" s="14" t="s">
        <v>725</v>
      </c>
      <c r="E521" s="33"/>
      <c r="F521" s="22"/>
      <c r="G521" s="23"/>
      <c r="H521" s="23"/>
      <c r="I521" s="23"/>
      <c r="J521" s="23"/>
      <c r="K521" s="23"/>
      <c r="L521" s="23"/>
      <c r="M521" s="23"/>
      <c r="N521" s="24"/>
      <c r="O521" s="22"/>
      <c r="P521" s="23"/>
      <c r="Q521" s="23"/>
      <c r="R521" s="24"/>
    </row>
    <row r="522" spans="1:18" ht="15.75" x14ac:dyDescent="0.25">
      <c r="A522" s="61" t="s">
        <v>726</v>
      </c>
      <c r="B522" s="14"/>
      <c r="C522" s="33"/>
      <c r="D522" s="14" t="s">
        <v>727</v>
      </c>
      <c r="E522" s="33"/>
      <c r="F522" s="22"/>
      <c r="G522" s="23"/>
      <c r="H522" s="23"/>
      <c r="I522" s="23"/>
      <c r="J522" s="23"/>
      <c r="K522" s="23"/>
      <c r="L522" s="23"/>
      <c r="M522" s="23"/>
      <c r="N522" s="24"/>
      <c r="O522" s="22"/>
      <c r="P522" s="23"/>
      <c r="Q522" s="23"/>
      <c r="R522" s="24"/>
    </row>
    <row r="523" spans="1:18" ht="15.75" x14ac:dyDescent="0.25">
      <c r="A523" s="61" t="s">
        <v>728</v>
      </c>
      <c r="B523" s="14"/>
      <c r="C523" s="33"/>
      <c r="D523" s="14" t="s">
        <v>729</v>
      </c>
      <c r="E523" s="33"/>
      <c r="F523" s="22"/>
      <c r="G523" s="23"/>
      <c r="H523" s="23"/>
      <c r="I523" s="23"/>
      <c r="J523" s="23"/>
      <c r="K523" s="23"/>
      <c r="L523" s="23"/>
      <c r="M523" s="23"/>
      <c r="N523" s="24"/>
      <c r="O523" s="22"/>
      <c r="P523" s="23"/>
      <c r="Q523" s="23"/>
      <c r="R523" s="24"/>
    </row>
    <row r="524" spans="1:18" ht="15.75" x14ac:dyDescent="0.25">
      <c r="A524" s="61" t="s">
        <v>730</v>
      </c>
      <c r="B524" s="14"/>
      <c r="C524" s="30"/>
      <c r="D524" s="50" t="s">
        <v>158</v>
      </c>
      <c r="E524" s="30"/>
      <c r="F524" s="22"/>
      <c r="G524" s="23"/>
      <c r="H524" s="23"/>
      <c r="I524" s="23"/>
      <c r="J524" s="23"/>
      <c r="K524" s="23"/>
      <c r="L524" s="23"/>
      <c r="M524" s="23"/>
      <c r="N524" s="24"/>
      <c r="O524" s="22">
        <v>1879.8850870000003</v>
      </c>
      <c r="P524" s="23">
        <v>11326.580821999998</v>
      </c>
      <c r="Q524" s="23">
        <v>43564.564727000004</v>
      </c>
      <c r="R524" s="24"/>
    </row>
    <row r="525" spans="1:18" ht="15.75" x14ac:dyDescent="0.25">
      <c r="A525" s="61"/>
      <c r="B525" s="14"/>
      <c r="C525" s="30"/>
      <c r="D525" s="50"/>
      <c r="E525" s="30"/>
      <c r="F525" s="22"/>
      <c r="G525" s="23"/>
      <c r="H525" s="23"/>
      <c r="I525" s="23"/>
      <c r="J525" s="23"/>
      <c r="K525" s="23"/>
      <c r="L525" s="23"/>
      <c r="M525" s="23"/>
      <c r="N525" s="24"/>
      <c r="O525" s="22"/>
      <c r="P525" s="23"/>
      <c r="Q525" s="23"/>
      <c r="R525" s="24"/>
    </row>
    <row r="526" spans="1:18" ht="19.5" thickBot="1" x14ac:dyDescent="0.35">
      <c r="A526" s="180"/>
      <c r="B526" s="25" t="s">
        <v>731</v>
      </c>
      <c r="C526" s="14"/>
      <c r="D526" s="14"/>
      <c r="E526" s="33"/>
      <c r="F526" s="26">
        <f t="shared" ref="F526:R526" si="71">SUM(F520,F514,F497,F477,F470,F462,F454)</f>
        <v>1.4661949999999999</v>
      </c>
      <c r="G526" s="27">
        <f t="shared" si="71"/>
        <v>201.60163399999999</v>
      </c>
      <c r="H526" s="27">
        <f t="shared" si="71"/>
        <v>18.327421000000001</v>
      </c>
      <c r="I526" s="27">
        <f t="shared" si="71"/>
        <v>16.723773999999999</v>
      </c>
      <c r="J526" s="27">
        <f t="shared" si="71"/>
        <v>32.072986999999998</v>
      </c>
      <c r="K526" s="27">
        <f t="shared" si="71"/>
        <v>11.912821999999998</v>
      </c>
      <c r="L526" s="27">
        <f t="shared" si="71"/>
        <v>25.200206000000001</v>
      </c>
      <c r="M526" s="27">
        <f t="shared" si="71"/>
        <v>4.5818590000000006</v>
      </c>
      <c r="N526" s="28">
        <f t="shared" si="71"/>
        <v>128.291946</v>
      </c>
      <c r="O526" s="26">
        <f t="shared" si="71"/>
        <v>5134.4337730000007</v>
      </c>
      <c r="P526" s="27">
        <f t="shared" si="71"/>
        <v>58554.379204000012</v>
      </c>
      <c r="Q526" s="27">
        <f t="shared" si="71"/>
        <v>90815.272386000011</v>
      </c>
      <c r="R526" s="28">
        <f t="shared" si="71"/>
        <v>114.546385</v>
      </c>
    </row>
    <row r="527" spans="1:18" x14ac:dyDescent="0.2">
      <c r="A527" s="175"/>
      <c r="B527" s="30"/>
      <c r="C527" s="30"/>
      <c r="D527" s="30"/>
      <c r="E527" s="30"/>
      <c r="F527" s="84"/>
      <c r="G527" s="84"/>
      <c r="H527" s="84"/>
      <c r="I527" s="84"/>
      <c r="J527" s="84"/>
      <c r="K527" s="84"/>
      <c r="L527" s="84"/>
      <c r="M527" s="84"/>
      <c r="N527" s="84"/>
    </row>
    <row r="528" spans="1:18" ht="13.5" thickBot="1" x14ac:dyDescent="0.25">
      <c r="A528" s="175"/>
      <c r="B528" s="30"/>
      <c r="C528" s="30"/>
      <c r="D528" s="30"/>
      <c r="E528" s="30"/>
      <c r="F528" s="84"/>
      <c r="G528" s="84"/>
      <c r="H528" s="84"/>
      <c r="I528" s="84"/>
      <c r="J528" s="84"/>
      <c r="K528" s="84"/>
      <c r="L528" s="84"/>
      <c r="M528" s="84"/>
      <c r="N528" s="84"/>
    </row>
    <row r="529" spans="1:18" ht="29.25" customHeight="1" x14ac:dyDescent="0.25">
      <c r="A529" s="5">
        <v>11</v>
      </c>
      <c r="B529" s="195" t="s">
        <v>732</v>
      </c>
      <c r="C529" s="196"/>
      <c r="D529" s="197"/>
      <c r="E529" s="6"/>
      <c r="F529" s="198" t="str">
        <f>F$2</f>
        <v>METALES PESADOS</v>
      </c>
      <c r="G529" s="199"/>
      <c r="H529" s="199"/>
      <c r="I529" s="199"/>
      <c r="J529" s="199"/>
      <c r="K529" s="199"/>
      <c r="L529" s="199"/>
      <c r="M529" s="199"/>
      <c r="N529" s="200"/>
      <c r="O529" s="209" t="str">
        <f>O$2</f>
        <v>PARTÍCULAS</v>
      </c>
      <c r="P529" s="199"/>
      <c r="Q529" s="199"/>
      <c r="R529" s="200"/>
    </row>
    <row r="530" spans="1:18" ht="15.75" thickBot="1" x14ac:dyDescent="0.3">
      <c r="A530" s="174"/>
      <c r="B530" s="9"/>
      <c r="C530" s="9"/>
      <c r="D530" s="9"/>
      <c r="E530" s="9"/>
      <c r="F530" s="11" t="str">
        <f t="shared" ref="F530:R530" si="72">F$3</f>
        <v>As (kg)</v>
      </c>
      <c r="G530" s="12" t="str">
        <f t="shared" si="72"/>
        <v>Cd (kg)</v>
      </c>
      <c r="H530" s="12" t="str">
        <f t="shared" si="72"/>
        <v>Cr (kg)</v>
      </c>
      <c r="I530" s="12" t="str">
        <f t="shared" si="72"/>
        <v>Cu (kg)</v>
      </c>
      <c r="J530" s="12" t="str">
        <f t="shared" si="72"/>
        <v>Hg (kg)</v>
      </c>
      <c r="K530" s="12" t="str">
        <f t="shared" si="72"/>
        <v>Ni (kg)</v>
      </c>
      <c r="L530" s="12" t="str">
        <f t="shared" si="72"/>
        <v>Pb (kg)</v>
      </c>
      <c r="M530" s="12" t="str">
        <f t="shared" si="72"/>
        <v>Se (kg)</v>
      </c>
      <c r="N530" s="13" t="str">
        <f t="shared" si="72"/>
        <v>Zn (kg)</v>
      </c>
      <c r="O530" s="98" t="str">
        <f t="shared" si="72"/>
        <v>PM2,5 (t)</v>
      </c>
      <c r="P530" s="99" t="str">
        <f t="shared" si="72"/>
        <v>PM10 (t)</v>
      </c>
      <c r="Q530" s="99" t="str">
        <f t="shared" si="72"/>
        <v>PST (t)</v>
      </c>
      <c r="R530" s="100" t="str">
        <f t="shared" si="72"/>
        <v>BC (t)</v>
      </c>
    </row>
    <row r="531" spans="1:18" ht="15.75" x14ac:dyDescent="0.25">
      <c r="A531" s="61" t="s">
        <v>733</v>
      </c>
      <c r="B531" s="14"/>
      <c r="C531" s="15" t="s">
        <v>734</v>
      </c>
      <c r="D531" s="14"/>
      <c r="E531" s="33"/>
      <c r="F531" s="16">
        <f t="shared" ref="F531:R531" si="73">SUM(F532:F542)</f>
        <v>0</v>
      </c>
      <c r="G531" s="17">
        <f t="shared" si="73"/>
        <v>0</v>
      </c>
      <c r="H531" s="17">
        <f t="shared" si="73"/>
        <v>0</v>
      </c>
      <c r="I531" s="17">
        <f t="shared" si="73"/>
        <v>0</v>
      </c>
      <c r="J531" s="17">
        <f t="shared" si="73"/>
        <v>0</v>
      </c>
      <c r="K531" s="17">
        <f t="shared" si="73"/>
        <v>0</v>
      </c>
      <c r="L531" s="17">
        <f t="shared" si="73"/>
        <v>0</v>
      </c>
      <c r="M531" s="17">
        <f t="shared" si="73"/>
        <v>0</v>
      </c>
      <c r="N531" s="19">
        <f t="shared" si="73"/>
        <v>0</v>
      </c>
      <c r="O531" s="16">
        <f t="shared" si="73"/>
        <v>0</v>
      </c>
      <c r="P531" s="17">
        <f t="shared" si="73"/>
        <v>0</v>
      </c>
      <c r="Q531" s="17">
        <f>SUM(Q532:Q542)</f>
        <v>0</v>
      </c>
      <c r="R531" s="19">
        <f t="shared" si="73"/>
        <v>0</v>
      </c>
    </row>
    <row r="532" spans="1:18" ht="15.75" x14ac:dyDescent="0.25">
      <c r="A532" s="61" t="s">
        <v>735</v>
      </c>
      <c r="B532" s="14"/>
      <c r="C532" s="14"/>
      <c r="D532" s="14" t="s">
        <v>736</v>
      </c>
      <c r="E532" s="33"/>
      <c r="F532" s="22"/>
      <c r="G532" s="23"/>
      <c r="H532" s="23"/>
      <c r="I532" s="23"/>
      <c r="J532" s="23"/>
      <c r="K532" s="23"/>
      <c r="L532" s="23"/>
      <c r="M532" s="23"/>
      <c r="N532" s="24"/>
      <c r="O532" s="22"/>
      <c r="P532" s="23"/>
      <c r="Q532" s="23"/>
      <c r="R532" s="24"/>
    </row>
    <row r="533" spans="1:18" ht="15.75" x14ac:dyDescent="0.25">
      <c r="A533" s="61" t="s">
        <v>737</v>
      </c>
      <c r="B533" s="14"/>
      <c r="C533" s="14"/>
      <c r="D533" s="14" t="s">
        <v>738</v>
      </c>
      <c r="E533" s="33"/>
      <c r="F533" s="22"/>
      <c r="G533" s="23"/>
      <c r="H533" s="23"/>
      <c r="I533" s="23"/>
      <c r="J533" s="23"/>
      <c r="K533" s="23"/>
      <c r="L533" s="23"/>
      <c r="M533" s="23"/>
      <c r="N533" s="24"/>
      <c r="O533" s="22"/>
      <c r="P533" s="23"/>
      <c r="Q533" s="23"/>
      <c r="R533" s="24"/>
    </row>
    <row r="534" spans="1:18" ht="15.75" x14ac:dyDescent="0.25">
      <c r="A534" s="61" t="s">
        <v>739</v>
      </c>
      <c r="B534" s="14"/>
      <c r="C534" s="14"/>
      <c r="D534" s="14" t="s">
        <v>740</v>
      </c>
      <c r="E534" s="33"/>
      <c r="F534" s="22"/>
      <c r="G534" s="23"/>
      <c r="H534" s="23"/>
      <c r="I534" s="23"/>
      <c r="J534" s="23"/>
      <c r="K534" s="23"/>
      <c r="L534" s="23"/>
      <c r="M534" s="23"/>
      <c r="N534" s="24"/>
      <c r="O534" s="22"/>
      <c r="P534" s="23"/>
      <c r="Q534" s="23"/>
      <c r="R534" s="24"/>
    </row>
    <row r="535" spans="1:18" ht="15.75" x14ac:dyDescent="0.25">
      <c r="A535" s="61" t="s">
        <v>741</v>
      </c>
      <c r="B535" s="14"/>
      <c r="C535" s="14"/>
      <c r="D535" s="14" t="s">
        <v>742</v>
      </c>
      <c r="E535" s="33"/>
      <c r="F535" s="22"/>
      <c r="G535" s="23"/>
      <c r="H535" s="23"/>
      <c r="I535" s="23"/>
      <c r="J535" s="23"/>
      <c r="K535" s="23"/>
      <c r="L535" s="23"/>
      <c r="M535" s="23"/>
      <c r="N535" s="24"/>
      <c r="O535" s="22"/>
      <c r="P535" s="23"/>
      <c r="Q535" s="23"/>
      <c r="R535" s="24"/>
    </row>
    <row r="536" spans="1:18" ht="15.75" x14ac:dyDescent="0.25">
      <c r="A536" s="61" t="s">
        <v>743</v>
      </c>
      <c r="B536" s="14"/>
      <c r="C536" s="14"/>
      <c r="D536" s="14" t="s">
        <v>744</v>
      </c>
      <c r="E536" s="33"/>
      <c r="F536" s="22"/>
      <c r="G536" s="23"/>
      <c r="H536" s="23"/>
      <c r="I536" s="23"/>
      <c r="J536" s="23"/>
      <c r="K536" s="23"/>
      <c r="L536" s="23"/>
      <c r="M536" s="23"/>
      <c r="N536" s="24"/>
      <c r="O536" s="22"/>
      <c r="P536" s="23"/>
      <c r="Q536" s="23"/>
      <c r="R536" s="24"/>
    </row>
    <row r="537" spans="1:18" ht="15.75" x14ac:dyDescent="0.25">
      <c r="A537" s="61" t="s">
        <v>745</v>
      </c>
      <c r="B537" s="14"/>
      <c r="C537" s="14"/>
      <c r="D537" s="14" t="s">
        <v>746</v>
      </c>
      <c r="E537" s="33"/>
      <c r="F537" s="22"/>
      <c r="G537" s="23"/>
      <c r="H537" s="23"/>
      <c r="I537" s="23"/>
      <c r="J537" s="23"/>
      <c r="K537" s="23"/>
      <c r="L537" s="23"/>
      <c r="M537" s="23"/>
      <c r="N537" s="24"/>
      <c r="O537" s="22"/>
      <c r="P537" s="23"/>
      <c r="Q537" s="23"/>
      <c r="R537" s="24"/>
    </row>
    <row r="538" spans="1:18" ht="15.75" x14ac:dyDescent="0.25">
      <c r="A538" s="61" t="s">
        <v>747</v>
      </c>
      <c r="B538" s="14"/>
      <c r="C538" s="14"/>
      <c r="D538" s="14" t="s">
        <v>748</v>
      </c>
      <c r="E538" s="33"/>
      <c r="F538" s="22"/>
      <c r="G538" s="23"/>
      <c r="H538" s="23"/>
      <c r="I538" s="23"/>
      <c r="J538" s="23"/>
      <c r="K538" s="23"/>
      <c r="L538" s="23"/>
      <c r="M538" s="23"/>
      <c r="N538" s="24"/>
      <c r="O538" s="22"/>
      <c r="P538" s="23"/>
      <c r="Q538" s="23"/>
      <c r="R538" s="24"/>
    </row>
    <row r="539" spans="1:18" ht="15.75" x14ac:dyDescent="0.25">
      <c r="A539" s="61" t="s">
        <v>749</v>
      </c>
      <c r="B539" s="14"/>
      <c r="C539" s="14"/>
      <c r="D539" s="14" t="s">
        <v>750</v>
      </c>
      <c r="E539" s="33"/>
      <c r="F539" s="22"/>
      <c r="G539" s="23"/>
      <c r="H539" s="23"/>
      <c r="I539" s="23"/>
      <c r="J539" s="23"/>
      <c r="K539" s="23"/>
      <c r="L539" s="23"/>
      <c r="M539" s="23"/>
      <c r="N539" s="24"/>
      <c r="O539" s="22"/>
      <c r="P539" s="23"/>
      <c r="Q539" s="23"/>
      <c r="R539" s="24"/>
    </row>
    <row r="540" spans="1:18" ht="15.75" x14ac:dyDescent="0.25">
      <c r="A540" s="61" t="s">
        <v>751</v>
      </c>
      <c r="B540" s="14"/>
      <c r="C540" s="14"/>
      <c r="D540" s="14" t="s">
        <v>752</v>
      </c>
      <c r="E540" s="33"/>
      <c r="F540" s="22"/>
      <c r="G540" s="23"/>
      <c r="H540" s="23"/>
      <c r="I540" s="23"/>
      <c r="J540" s="23"/>
      <c r="K540" s="23"/>
      <c r="L540" s="23"/>
      <c r="M540" s="23"/>
      <c r="N540" s="24"/>
      <c r="O540" s="22"/>
      <c r="P540" s="23"/>
      <c r="Q540" s="23"/>
      <c r="R540" s="24"/>
    </row>
    <row r="541" spans="1:18" ht="15.75" x14ac:dyDescent="0.25">
      <c r="A541" s="61" t="s">
        <v>753</v>
      </c>
      <c r="B541" s="14"/>
      <c r="C541" s="14"/>
      <c r="D541" s="14" t="s">
        <v>754</v>
      </c>
      <c r="E541" s="33"/>
      <c r="F541" s="22"/>
      <c r="G541" s="23"/>
      <c r="H541" s="23"/>
      <c r="I541" s="23"/>
      <c r="J541" s="23"/>
      <c r="K541" s="23"/>
      <c r="L541" s="23"/>
      <c r="M541" s="23"/>
      <c r="N541" s="24"/>
      <c r="O541" s="22"/>
      <c r="P541" s="23"/>
      <c r="Q541" s="23"/>
      <c r="R541" s="24"/>
    </row>
    <row r="542" spans="1:18" ht="15.75" x14ac:dyDescent="0.25">
      <c r="A542" s="61" t="s">
        <v>755</v>
      </c>
      <c r="B542" s="14"/>
      <c r="C542" s="14"/>
      <c r="D542" s="14" t="s">
        <v>756</v>
      </c>
      <c r="E542" s="33"/>
      <c r="F542" s="22"/>
      <c r="G542" s="23"/>
      <c r="H542" s="23"/>
      <c r="I542" s="23"/>
      <c r="J542" s="23"/>
      <c r="K542" s="23"/>
      <c r="L542" s="23"/>
      <c r="M542" s="23"/>
      <c r="N542" s="24"/>
      <c r="O542" s="22"/>
      <c r="P542" s="23"/>
      <c r="Q542" s="23"/>
      <c r="R542" s="24"/>
    </row>
    <row r="543" spans="1:18" ht="15.75" x14ac:dyDescent="0.25">
      <c r="A543" s="61"/>
      <c r="B543" s="14"/>
      <c r="C543" s="14"/>
      <c r="D543" s="14"/>
      <c r="E543" s="33"/>
      <c r="F543" s="22"/>
      <c r="G543" s="23"/>
      <c r="H543" s="23"/>
      <c r="I543" s="23"/>
      <c r="J543" s="23"/>
      <c r="K543" s="23"/>
      <c r="L543" s="23"/>
      <c r="M543" s="23"/>
      <c r="N543" s="24"/>
      <c r="O543" s="22"/>
      <c r="P543" s="23"/>
      <c r="Q543" s="23"/>
      <c r="R543" s="24"/>
    </row>
    <row r="544" spans="1:18" ht="15.75" x14ac:dyDescent="0.25">
      <c r="A544" s="61" t="s">
        <v>757</v>
      </c>
      <c r="B544" s="14"/>
      <c r="C544" s="15" t="s">
        <v>758</v>
      </c>
      <c r="D544" s="14"/>
      <c r="E544" s="33"/>
      <c r="F544" s="16">
        <f t="shared" ref="F544:R544" si="74">SUM(F545:F555)</f>
        <v>0</v>
      </c>
      <c r="G544" s="17">
        <f t="shared" si="74"/>
        <v>0</v>
      </c>
      <c r="H544" s="17">
        <f t="shared" si="74"/>
        <v>0</v>
      </c>
      <c r="I544" s="17">
        <f t="shared" si="74"/>
        <v>0</v>
      </c>
      <c r="J544" s="17">
        <f t="shared" si="74"/>
        <v>0</v>
      </c>
      <c r="K544" s="17">
        <f t="shared" si="74"/>
        <v>0</v>
      </c>
      <c r="L544" s="17">
        <f t="shared" si="74"/>
        <v>0</v>
      </c>
      <c r="M544" s="17">
        <f t="shared" si="74"/>
        <v>0</v>
      </c>
      <c r="N544" s="19">
        <f t="shared" si="74"/>
        <v>0</v>
      </c>
      <c r="O544" s="16">
        <f t="shared" si="74"/>
        <v>0</v>
      </c>
      <c r="P544" s="17">
        <f t="shared" si="74"/>
        <v>0</v>
      </c>
      <c r="Q544" s="17">
        <f>SUM(Q545:Q555)</f>
        <v>0</v>
      </c>
      <c r="R544" s="19">
        <f t="shared" si="74"/>
        <v>0</v>
      </c>
    </row>
    <row r="545" spans="1:18" ht="15.75" x14ac:dyDescent="0.25">
      <c r="A545" s="61" t="s">
        <v>759</v>
      </c>
      <c r="B545" s="14"/>
      <c r="C545" s="15"/>
      <c r="D545" s="14" t="s">
        <v>760</v>
      </c>
      <c r="E545" s="33"/>
      <c r="F545" s="22"/>
      <c r="G545" s="23"/>
      <c r="H545" s="23"/>
      <c r="I545" s="23"/>
      <c r="J545" s="23"/>
      <c r="K545" s="23"/>
      <c r="L545" s="23"/>
      <c r="M545" s="23"/>
      <c r="N545" s="24"/>
      <c r="O545" s="22"/>
      <c r="P545" s="23"/>
      <c r="Q545" s="23"/>
      <c r="R545" s="24"/>
    </row>
    <row r="546" spans="1:18" ht="15.75" x14ac:dyDescent="0.25">
      <c r="A546" s="61" t="s">
        <v>761</v>
      </c>
      <c r="B546" s="14"/>
      <c r="C546" s="15"/>
      <c r="D546" s="73" t="s">
        <v>762</v>
      </c>
      <c r="E546" s="33"/>
      <c r="F546" s="22"/>
      <c r="G546" s="23"/>
      <c r="H546" s="23"/>
      <c r="I546" s="23"/>
      <c r="J546" s="23"/>
      <c r="K546" s="23"/>
      <c r="L546" s="23"/>
      <c r="M546" s="23"/>
      <c r="N546" s="24"/>
      <c r="O546" s="22"/>
      <c r="P546" s="23"/>
      <c r="Q546" s="23"/>
      <c r="R546" s="24"/>
    </row>
    <row r="547" spans="1:18" ht="15.75" x14ac:dyDescent="0.25">
      <c r="A547" s="61" t="s">
        <v>763</v>
      </c>
      <c r="B547" s="14"/>
      <c r="C547" s="15"/>
      <c r="D547" s="14" t="s">
        <v>764</v>
      </c>
      <c r="E547" s="33"/>
      <c r="F547" s="22"/>
      <c r="G547" s="23"/>
      <c r="H547" s="23"/>
      <c r="I547" s="23"/>
      <c r="J547" s="23"/>
      <c r="K547" s="23"/>
      <c r="L547" s="23"/>
      <c r="M547" s="23"/>
      <c r="N547" s="24"/>
      <c r="O547" s="22"/>
      <c r="P547" s="23"/>
      <c r="Q547" s="23"/>
      <c r="R547" s="24"/>
    </row>
    <row r="548" spans="1:18" ht="15.75" x14ac:dyDescent="0.25">
      <c r="A548" s="61" t="s">
        <v>765</v>
      </c>
      <c r="B548" s="14"/>
      <c r="C548" s="15"/>
      <c r="D548" s="14" t="s">
        <v>766</v>
      </c>
      <c r="E548" s="33"/>
      <c r="F548" s="22"/>
      <c r="G548" s="23"/>
      <c r="H548" s="23"/>
      <c r="I548" s="23"/>
      <c r="J548" s="23"/>
      <c r="K548" s="23"/>
      <c r="L548" s="23"/>
      <c r="M548" s="23"/>
      <c r="N548" s="24"/>
      <c r="O548" s="22"/>
      <c r="P548" s="23"/>
      <c r="Q548" s="23"/>
      <c r="R548" s="24"/>
    </row>
    <row r="549" spans="1:18" ht="15.75" x14ac:dyDescent="0.25">
      <c r="A549" s="61" t="s">
        <v>767</v>
      </c>
      <c r="B549" s="14"/>
      <c r="C549" s="15"/>
      <c r="D549" s="14" t="s">
        <v>768</v>
      </c>
      <c r="E549" s="33"/>
      <c r="F549" s="22"/>
      <c r="G549" s="23"/>
      <c r="H549" s="23"/>
      <c r="I549" s="23"/>
      <c r="J549" s="23"/>
      <c r="K549" s="23"/>
      <c r="L549" s="23"/>
      <c r="M549" s="23"/>
      <c r="N549" s="24"/>
      <c r="O549" s="22"/>
      <c r="P549" s="23"/>
      <c r="Q549" s="23"/>
      <c r="R549" s="24"/>
    </row>
    <row r="550" spans="1:18" ht="15.75" x14ac:dyDescent="0.25">
      <c r="A550" s="61" t="s">
        <v>769</v>
      </c>
      <c r="B550" s="14"/>
      <c r="C550" s="15"/>
      <c r="D550" s="14" t="s">
        <v>770</v>
      </c>
      <c r="E550" s="33"/>
      <c r="F550" s="22"/>
      <c r="G550" s="23"/>
      <c r="H550" s="23"/>
      <c r="I550" s="23"/>
      <c r="J550" s="23"/>
      <c r="K550" s="23"/>
      <c r="L550" s="23"/>
      <c r="M550" s="23"/>
      <c r="N550" s="24"/>
      <c r="O550" s="22"/>
      <c r="P550" s="23"/>
      <c r="Q550" s="23"/>
      <c r="R550" s="24"/>
    </row>
    <row r="551" spans="1:18" ht="15.75" x14ac:dyDescent="0.25">
      <c r="A551" s="61" t="s">
        <v>771</v>
      </c>
      <c r="B551" s="14"/>
      <c r="C551" s="15"/>
      <c r="D551" s="14" t="s">
        <v>772</v>
      </c>
      <c r="E551" s="33"/>
      <c r="F551" s="22"/>
      <c r="G551" s="23"/>
      <c r="H551" s="23"/>
      <c r="I551" s="23"/>
      <c r="J551" s="23"/>
      <c r="K551" s="23"/>
      <c r="L551" s="23"/>
      <c r="M551" s="23"/>
      <c r="N551" s="24"/>
      <c r="O551" s="22"/>
      <c r="P551" s="23"/>
      <c r="Q551" s="23"/>
      <c r="R551" s="24"/>
    </row>
    <row r="552" spans="1:18" ht="15.75" x14ac:dyDescent="0.25">
      <c r="A552" s="61" t="s">
        <v>773</v>
      </c>
      <c r="B552" s="14"/>
      <c r="C552" s="15"/>
      <c r="D552" s="14" t="s">
        <v>774</v>
      </c>
      <c r="E552" s="33"/>
      <c r="F552" s="22"/>
      <c r="G552" s="23"/>
      <c r="H552" s="23"/>
      <c r="I552" s="23"/>
      <c r="J552" s="23"/>
      <c r="K552" s="23"/>
      <c r="L552" s="23"/>
      <c r="M552" s="23"/>
      <c r="N552" s="24"/>
      <c r="O552" s="22"/>
      <c r="P552" s="23"/>
      <c r="Q552" s="23"/>
      <c r="R552" s="24"/>
    </row>
    <row r="553" spans="1:18" ht="15.75" x14ac:dyDescent="0.25">
      <c r="A553" s="61" t="s">
        <v>775</v>
      </c>
      <c r="B553" s="14"/>
      <c r="C553" s="15"/>
      <c r="D553" s="14" t="s">
        <v>776</v>
      </c>
      <c r="E553" s="33"/>
      <c r="F553" s="22"/>
      <c r="G553" s="23"/>
      <c r="H553" s="23"/>
      <c r="I553" s="23"/>
      <c r="J553" s="23"/>
      <c r="K553" s="23"/>
      <c r="L553" s="23"/>
      <c r="M553" s="23"/>
      <c r="N553" s="24"/>
      <c r="O553" s="22"/>
      <c r="P553" s="23"/>
      <c r="Q553" s="23"/>
      <c r="R553" s="24"/>
    </row>
    <row r="554" spans="1:18" ht="15.75" x14ac:dyDescent="0.25">
      <c r="A554" s="61" t="s">
        <v>777</v>
      </c>
      <c r="B554" s="14"/>
      <c r="C554" s="15"/>
      <c r="D554" s="14" t="s">
        <v>778</v>
      </c>
      <c r="E554" s="33"/>
      <c r="F554" s="22"/>
      <c r="G554" s="23"/>
      <c r="H554" s="23"/>
      <c r="I554" s="23"/>
      <c r="J554" s="23"/>
      <c r="K554" s="23"/>
      <c r="L554" s="23"/>
      <c r="M554" s="23"/>
      <c r="N554" s="24"/>
      <c r="O554" s="22"/>
      <c r="P554" s="23"/>
      <c r="Q554" s="23"/>
      <c r="R554" s="24"/>
    </row>
    <row r="555" spans="1:18" ht="15.75" x14ac:dyDescent="0.25">
      <c r="A555" s="61" t="s">
        <v>779</v>
      </c>
      <c r="B555" s="14"/>
      <c r="C555" s="15"/>
      <c r="D555" s="14" t="s">
        <v>756</v>
      </c>
      <c r="E555" s="33"/>
      <c r="F555" s="22"/>
      <c r="G555" s="23"/>
      <c r="H555" s="23"/>
      <c r="I555" s="23"/>
      <c r="J555" s="23"/>
      <c r="K555" s="23"/>
      <c r="L555" s="23"/>
      <c r="M555" s="23"/>
      <c r="N555" s="24"/>
      <c r="O555" s="22"/>
      <c r="P555" s="23"/>
      <c r="Q555" s="23"/>
      <c r="R555" s="24"/>
    </row>
    <row r="556" spans="1:18" ht="15.75" x14ac:dyDescent="0.25">
      <c r="A556" s="181"/>
      <c r="B556" s="86"/>
      <c r="C556" s="87"/>
      <c r="D556" s="85"/>
      <c r="E556" s="33"/>
      <c r="F556" s="22"/>
      <c r="G556" s="23"/>
      <c r="H556" s="23"/>
      <c r="I556" s="23"/>
      <c r="J556" s="23"/>
      <c r="K556" s="23"/>
      <c r="L556" s="23"/>
      <c r="M556" s="23"/>
      <c r="N556" s="24"/>
      <c r="O556" s="22"/>
      <c r="P556" s="23"/>
      <c r="Q556" s="23"/>
      <c r="R556" s="24"/>
    </row>
    <row r="557" spans="1:18" ht="15.75" x14ac:dyDescent="0.25">
      <c r="A557" s="61" t="s">
        <v>780</v>
      </c>
      <c r="B557" s="14"/>
      <c r="C557" s="15" t="s">
        <v>781</v>
      </c>
      <c r="D557" s="14"/>
      <c r="E557" s="33"/>
      <c r="F557" s="16">
        <f t="shared" ref="F557:R557" si="75">SUM(F558:F559)</f>
        <v>0</v>
      </c>
      <c r="G557" s="17">
        <f t="shared" si="75"/>
        <v>0</v>
      </c>
      <c r="H557" s="17">
        <f t="shared" si="75"/>
        <v>0</v>
      </c>
      <c r="I557" s="17">
        <f t="shared" si="75"/>
        <v>0</v>
      </c>
      <c r="J557" s="17">
        <f t="shared" si="75"/>
        <v>0</v>
      </c>
      <c r="K557" s="17">
        <f t="shared" si="75"/>
        <v>0</v>
      </c>
      <c r="L557" s="17">
        <f t="shared" si="75"/>
        <v>0</v>
      </c>
      <c r="M557" s="17">
        <f t="shared" si="75"/>
        <v>0</v>
      </c>
      <c r="N557" s="19">
        <f t="shared" si="75"/>
        <v>0</v>
      </c>
      <c r="O557" s="16">
        <f t="shared" si="75"/>
        <v>30309.951307999996</v>
      </c>
      <c r="P557" s="17">
        <f t="shared" si="75"/>
        <v>37045.496044</v>
      </c>
      <c r="Q557" s="17">
        <f>SUM(Q558:Q559)</f>
        <v>57252.130245999986</v>
      </c>
      <c r="R557" s="19">
        <f t="shared" si="75"/>
        <v>2727.8956200000007</v>
      </c>
    </row>
    <row r="558" spans="1:18" ht="15.75" x14ac:dyDescent="0.25">
      <c r="A558" s="61" t="s">
        <v>782</v>
      </c>
      <c r="B558" s="14"/>
      <c r="C558" s="15"/>
      <c r="D558" s="14" t="s">
        <v>783</v>
      </c>
      <c r="E558" s="33"/>
      <c r="F558" s="22"/>
      <c r="G558" s="23"/>
      <c r="H558" s="23"/>
      <c r="I558" s="23"/>
      <c r="J558" s="23"/>
      <c r="K558" s="23"/>
      <c r="L558" s="23"/>
      <c r="M558" s="23"/>
      <c r="N558" s="24"/>
      <c r="O558" s="22">
        <v>25662.697177999995</v>
      </c>
      <c r="P558" s="23">
        <v>31365.518783000003</v>
      </c>
      <c r="Q558" s="23">
        <v>48473.98357099999</v>
      </c>
      <c r="R558" s="24">
        <v>2309.6427490000005</v>
      </c>
    </row>
    <row r="559" spans="1:18" ht="15.75" x14ac:dyDescent="0.25">
      <c r="A559" s="61" t="s">
        <v>784</v>
      </c>
      <c r="B559" s="14"/>
      <c r="C559" s="15"/>
      <c r="D559" s="14" t="s">
        <v>785</v>
      </c>
      <c r="E559" s="33"/>
      <c r="F559" s="22"/>
      <c r="G559" s="23"/>
      <c r="H559" s="23"/>
      <c r="I559" s="23"/>
      <c r="J559" s="23"/>
      <c r="K559" s="23"/>
      <c r="L559" s="23"/>
      <c r="M559" s="23"/>
      <c r="N559" s="24"/>
      <c r="O559" s="22">
        <v>4647.2541300000021</v>
      </c>
      <c r="P559" s="23">
        <v>5679.9772609999973</v>
      </c>
      <c r="Q559" s="23">
        <v>8778.1466749999981</v>
      </c>
      <c r="R559" s="24">
        <v>418.25287100000008</v>
      </c>
    </row>
    <row r="560" spans="1:18" ht="15.75" x14ac:dyDescent="0.25">
      <c r="A560" s="61"/>
      <c r="B560" s="14"/>
      <c r="C560" s="14"/>
      <c r="D560" s="14"/>
      <c r="E560" s="33"/>
      <c r="F560" s="22"/>
      <c r="G560" s="23"/>
      <c r="H560" s="23"/>
      <c r="I560" s="23"/>
      <c r="J560" s="23"/>
      <c r="K560" s="23"/>
      <c r="L560" s="23"/>
      <c r="M560" s="23"/>
      <c r="N560" s="24"/>
      <c r="O560" s="22"/>
      <c r="P560" s="23"/>
      <c r="Q560" s="23"/>
      <c r="R560" s="24"/>
    </row>
    <row r="561" spans="1:18" ht="15.75" x14ac:dyDescent="0.25">
      <c r="A561" s="61" t="s">
        <v>786</v>
      </c>
      <c r="B561" s="14"/>
      <c r="C561" s="15" t="s">
        <v>787</v>
      </c>
      <c r="D561" s="14"/>
      <c r="E561" s="33"/>
      <c r="F561" s="16">
        <f t="shared" ref="F561:R561" si="76">SUM(F562:F566)</f>
        <v>0</v>
      </c>
      <c r="G561" s="17">
        <f t="shared" si="76"/>
        <v>0</v>
      </c>
      <c r="H561" s="17">
        <f t="shared" si="76"/>
        <v>0</v>
      </c>
      <c r="I561" s="17">
        <f t="shared" si="76"/>
        <v>0</v>
      </c>
      <c r="J561" s="17">
        <f t="shared" si="76"/>
        <v>0</v>
      </c>
      <c r="K561" s="17">
        <f t="shared" si="76"/>
        <v>0</v>
      </c>
      <c r="L561" s="17">
        <f t="shared" si="76"/>
        <v>0</v>
      </c>
      <c r="M561" s="17">
        <f t="shared" si="76"/>
        <v>0</v>
      </c>
      <c r="N561" s="19">
        <f t="shared" si="76"/>
        <v>0</v>
      </c>
      <c r="O561" s="16">
        <f t="shared" si="76"/>
        <v>0</v>
      </c>
      <c r="P561" s="17">
        <f t="shared" si="76"/>
        <v>0</v>
      </c>
      <c r="Q561" s="17">
        <f>SUM(Q562:Q566)</f>
        <v>0</v>
      </c>
      <c r="R561" s="19">
        <f t="shared" si="76"/>
        <v>0</v>
      </c>
    </row>
    <row r="562" spans="1:18" ht="15.75" x14ac:dyDescent="0.25">
      <c r="A562" s="61" t="s">
        <v>788</v>
      </c>
      <c r="B562" s="14"/>
      <c r="C562" s="15"/>
      <c r="D562" s="14" t="s">
        <v>789</v>
      </c>
      <c r="E562" s="33"/>
      <c r="F562" s="22"/>
      <c r="G562" s="23"/>
      <c r="H562" s="23"/>
      <c r="I562" s="23"/>
      <c r="J562" s="23"/>
      <c r="K562" s="23"/>
      <c r="L562" s="23"/>
      <c r="M562" s="23"/>
      <c r="N562" s="24"/>
      <c r="O562" s="22"/>
      <c r="P562" s="23"/>
      <c r="Q562" s="23"/>
      <c r="R562" s="24"/>
    </row>
    <row r="563" spans="1:18" ht="15.75" x14ac:dyDescent="0.25">
      <c r="A563" s="61" t="s">
        <v>790</v>
      </c>
      <c r="B563" s="14"/>
      <c r="C563" s="15"/>
      <c r="D563" s="14" t="s">
        <v>791</v>
      </c>
      <c r="E563" s="33"/>
      <c r="F563" s="22"/>
      <c r="G563" s="23"/>
      <c r="H563" s="23"/>
      <c r="I563" s="23"/>
      <c r="J563" s="23"/>
      <c r="K563" s="23"/>
      <c r="L563" s="23"/>
      <c r="M563" s="23"/>
      <c r="N563" s="24"/>
      <c r="O563" s="22"/>
      <c r="P563" s="23"/>
      <c r="Q563" s="23"/>
      <c r="R563" s="24"/>
    </row>
    <row r="564" spans="1:18" ht="15.75" x14ac:dyDescent="0.25">
      <c r="A564" s="61" t="s">
        <v>792</v>
      </c>
      <c r="B564" s="14"/>
      <c r="C564" s="15"/>
      <c r="D564" s="14" t="s">
        <v>793</v>
      </c>
      <c r="E564" s="33"/>
      <c r="F564" s="22"/>
      <c r="G564" s="23"/>
      <c r="H564" s="23"/>
      <c r="I564" s="23"/>
      <c r="J564" s="23"/>
      <c r="K564" s="23"/>
      <c r="L564" s="23"/>
      <c r="M564" s="23"/>
      <c r="N564" s="24"/>
      <c r="O564" s="22"/>
      <c r="P564" s="23"/>
      <c r="Q564" s="23"/>
      <c r="R564" s="24"/>
    </row>
    <row r="565" spans="1:18" ht="15.75" x14ac:dyDescent="0.25">
      <c r="A565" s="61" t="s">
        <v>794</v>
      </c>
      <c r="B565" s="14"/>
      <c r="C565" s="15"/>
      <c r="D565" s="14" t="s">
        <v>795</v>
      </c>
      <c r="E565" s="33"/>
      <c r="F565" s="22"/>
      <c r="G565" s="23"/>
      <c r="H565" s="23"/>
      <c r="I565" s="23"/>
      <c r="J565" s="23"/>
      <c r="K565" s="23"/>
      <c r="L565" s="23"/>
      <c r="M565" s="23"/>
      <c r="N565" s="24"/>
      <c r="O565" s="22"/>
      <c r="P565" s="23"/>
      <c r="Q565" s="23"/>
      <c r="R565" s="24"/>
    </row>
    <row r="566" spans="1:18" ht="15.75" x14ac:dyDescent="0.25">
      <c r="A566" s="61" t="s">
        <v>796</v>
      </c>
      <c r="B566" s="14"/>
      <c r="C566" s="15"/>
      <c r="D566" s="14" t="s">
        <v>756</v>
      </c>
      <c r="E566" s="33"/>
      <c r="F566" s="22"/>
      <c r="G566" s="23"/>
      <c r="H566" s="23"/>
      <c r="I566" s="23"/>
      <c r="J566" s="23"/>
      <c r="K566" s="23"/>
      <c r="L566" s="23"/>
      <c r="M566" s="23"/>
      <c r="N566" s="24"/>
      <c r="O566" s="22"/>
      <c r="P566" s="23"/>
      <c r="Q566" s="23"/>
      <c r="R566" s="24"/>
    </row>
    <row r="567" spans="1:18" ht="15.75" x14ac:dyDescent="0.25">
      <c r="A567" s="176"/>
      <c r="B567" s="14"/>
      <c r="C567" s="15"/>
      <c r="D567" s="14"/>
      <c r="E567" s="33"/>
      <c r="F567" s="22"/>
      <c r="G567" s="23"/>
      <c r="H567" s="23"/>
      <c r="I567" s="23"/>
      <c r="J567" s="23"/>
      <c r="K567" s="23"/>
      <c r="L567" s="23"/>
      <c r="M567" s="23"/>
      <c r="N567" s="24"/>
      <c r="O567" s="22"/>
      <c r="P567" s="23"/>
      <c r="Q567" s="23"/>
      <c r="R567" s="24"/>
    </row>
    <row r="568" spans="1:18" ht="15.75" x14ac:dyDescent="0.25">
      <c r="A568" s="61" t="s">
        <v>797</v>
      </c>
      <c r="B568" s="14"/>
      <c r="C568" s="15" t="s">
        <v>798</v>
      </c>
      <c r="D568" s="14"/>
      <c r="E568" s="33"/>
      <c r="F568" s="16">
        <f t="shared" ref="F568:R568" si="77">SUM(F569:F574)</f>
        <v>0</v>
      </c>
      <c r="G568" s="17">
        <f t="shared" si="77"/>
        <v>0</v>
      </c>
      <c r="H568" s="17">
        <f t="shared" si="77"/>
        <v>0</v>
      </c>
      <c r="I568" s="17">
        <f t="shared" si="77"/>
        <v>0</v>
      </c>
      <c r="J568" s="17">
        <f t="shared" si="77"/>
        <v>0</v>
      </c>
      <c r="K568" s="17">
        <f t="shared" si="77"/>
        <v>0</v>
      </c>
      <c r="L568" s="17">
        <f t="shared" si="77"/>
        <v>0</v>
      </c>
      <c r="M568" s="17">
        <f t="shared" si="77"/>
        <v>0</v>
      </c>
      <c r="N568" s="19">
        <f t="shared" si="77"/>
        <v>0</v>
      </c>
      <c r="O568" s="16">
        <f t="shared" si="77"/>
        <v>0</v>
      </c>
      <c r="P568" s="17">
        <f t="shared" si="77"/>
        <v>0</v>
      </c>
      <c r="Q568" s="17">
        <f>SUM(Q569:Q574)</f>
        <v>0</v>
      </c>
      <c r="R568" s="19">
        <f t="shared" si="77"/>
        <v>0</v>
      </c>
    </row>
    <row r="569" spans="1:18" ht="15.75" x14ac:dyDescent="0.25">
      <c r="A569" s="61" t="s">
        <v>799</v>
      </c>
      <c r="B569" s="14"/>
      <c r="C569" s="14"/>
      <c r="D569" s="73" t="s">
        <v>800</v>
      </c>
      <c r="E569" s="33"/>
      <c r="F569" s="22"/>
      <c r="G569" s="23"/>
      <c r="H569" s="23"/>
      <c r="I569" s="23"/>
      <c r="J569" s="23"/>
      <c r="K569" s="23"/>
      <c r="L569" s="23"/>
      <c r="M569" s="23"/>
      <c r="N569" s="24"/>
      <c r="O569" s="22"/>
      <c r="P569" s="23"/>
      <c r="Q569" s="23"/>
      <c r="R569" s="24"/>
    </row>
    <row r="570" spans="1:18" ht="15.75" x14ac:dyDescent="0.25">
      <c r="A570" s="61" t="s">
        <v>801</v>
      </c>
      <c r="B570" s="14"/>
      <c r="C570" s="14"/>
      <c r="D570" s="14" t="s">
        <v>802</v>
      </c>
      <c r="E570" s="33"/>
      <c r="F570" s="22"/>
      <c r="G570" s="23"/>
      <c r="H570" s="23"/>
      <c r="I570" s="23"/>
      <c r="J570" s="23"/>
      <c r="K570" s="23"/>
      <c r="L570" s="23"/>
      <c r="M570" s="23"/>
      <c r="N570" s="24"/>
      <c r="O570" s="22"/>
      <c r="P570" s="23"/>
      <c r="Q570" s="23"/>
      <c r="R570" s="24"/>
    </row>
    <row r="571" spans="1:18" ht="15.75" x14ac:dyDescent="0.25">
      <c r="A571" s="61" t="s">
        <v>803</v>
      </c>
      <c r="B571" s="14"/>
      <c r="C571" s="14"/>
      <c r="D571" s="14" t="s">
        <v>804</v>
      </c>
      <c r="E571" s="33"/>
      <c r="F571" s="22"/>
      <c r="G571" s="23"/>
      <c r="H571" s="23"/>
      <c r="I571" s="23"/>
      <c r="J571" s="23"/>
      <c r="K571" s="23"/>
      <c r="L571" s="23"/>
      <c r="M571" s="23"/>
      <c r="N571" s="24"/>
      <c r="O571" s="22"/>
      <c r="P571" s="23"/>
      <c r="Q571" s="23"/>
      <c r="R571" s="24"/>
    </row>
    <row r="572" spans="1:18" ht="15.75" x14ac:dyDescent="0.25">
      <c r="A572" s="61" t="s">
        <v>805</v>
      </c>
      <c r="B572" s="14"/>
      <c r="C572" s="14"/>
      <c r="D572" s="14" t="s">
        <v>806</v>
      </c>
      <c r="E572" s="33"/>
      <c r="F572" s="22"/>
      <c r="G572" s="23"/>
      <c r="H572" s="23"/>
      <c r="I572" s="23"/>
      <c r="J572" s="23"/>
      <c r="K572" s="23"/>
      <c r="L572" s="23"/>
      <c r="M572" s="23"/>
      <c r="N572" s="24"/>
      <c r="O572" s="22"/>
      <c r="P572" s="23"/>
      <c r="Q572" s="23"/>
      <c r="R572" s="24"/>
    </row>
    <row r="573" spans="1:18" ht="15.75" x14ac:dyDescent="0.25">
      <c r="A573" s="61" t="s">
        <v>807</v>
      </c>
      <c r="B573" s="14"/>
      <c r="C573" s="14"/>
      <c r="D573" s="14" t="s">
        <v>808</v>
      </c>
      <c r="E573" s="33"/>
      <c r="F573" s="22"/>
      <c r="G573" s="23"/>
      <c r="H573" s="23"/>
      <c r="I573" s="23"/>
      <c r="J573" s="23"/>
      <c r="K573" s="23"/>
      <c r="L573" s="23"/>
      <c r="M573" s="23"/>
      <c r="N573" s="24"/>
      <c r="O573" s="22"/>
      <c r="P573" s="23"/>
      <c r="Q573" s="23"/>
      <c r="R573" s="24"/>
    </row>
    <row r="574" spans="1:18" ht="16.5" thickBot="1" x14ac:dyDescent="0.3">
      <c r="A574" s="61" t="s">
        <v>809</v>
      </c>
      <c r="B574" s="14"/>
      <c r="C574" s="14"/>
      <c r="D574" s="14" t="s">
        <v>810</v>
      </c>
      <c r="E574" s="33"/>
      <c r="F574" s="107"/>
      <c r="G574" s="108"/>
      <c r="H574" s="108"/>
      <c r="I574" s="108"/>
      <c r="J574" s="108"/>
      <c r="K574" s="108"/>
      <c r="L574" s="108"/>
      <c r="M574" s="108"/>
      <c r="N574" s="109"/>
      <c r="O574" s="107"/>
      <c r="P574" s="108"/>
      <c r="Q574" s="108"/>
      <c r="R574" s="109"/>
    </row>
    <row r="575" spans="1:18" ht="15.75" x14ac:dyDescent="0.25">
      <c r="A575" s="61"/>
      <c r="B575" s="14"/>
      <c r="C575" s="14"/>
      <c r="D575" s="14"/>
      <c r="E575" s="33"/>
      <c r="F575" s="68"/>
      <c r="G575" s="68"/>
      <c r="H575" s="68"/>
      <c r="I575" s="68"/>
      <c r="J575" s="68"/>
      <c r="K575" s="68"/>
      <c r="L575" s="68"/>
      <c r="M575" s="68"/>
      <c r="N575" s="68"/>
    </row>
    <row r="576" spans="1:18" ht="16.5" thickBot="1" x14ac:dyDescent="0.3">
      <c r="A576" s="61"/>
      <c r="B576" s="14"/>
      <c r="C576" s="14"/>
      <c r="D576" s="14"/>
      <c r="E576" s="33"/>
      <c r="F576" s="69"/>
      <c r="G576" s="69"/>
      <c r="H576" s="69"/>
      <c r="I576" s="69"/>
      <c r="J576" s="69"/>
      <c r="K576" s="69"/>
      <c r="L576" s="69"/>
      <c r="M576" s="69"/>
      <c r="N576" s="69"/>
    </row>
    <row r="577" spans="1:18" ht="29.25" customHeight="1" x14ac:dyDescent="0.25">
      <c r="A577" s="5">
        <v>11</v>
      </c>
      <c r="B577" s="195" t="s">
        <v>732</v>
      </c>
      <c r="C577" s="196"/>
      <c r="D577" s="197"/>
      <c r="E577" s="6"/>
      <c r="F577" s="198" t="str">
        <f>F$2</f>
        <v>METALES PESADOS</v>
      </c>
      <c r="G577" s="199"/>
      <c r="H577" s="199"/>
      <c r="I577" s="199"/>
      <c r="J577" s="199"/>
      <c r="K577" s="199"/>
      <c r="L577" s="199"/>
      <c r="M577" s="199"/>
      <c r="N577" s="200"/>
      <c r="O577" s="209" t="str">
        <f>O$2</f>
        <v>PARTÍCULAS</v>
      </c>
      <c r="P577" s="199"/>
      <c r="Q577" s="199"/>
      <c r="R577" s="200"/>
    </row>
    <row r="578" spans="1:18" ht="15.75" thickBot="1" x14ac:dyDescent="0.3">
      <c r="A578" s="174"/>
      <c r="B578" s="9"/>
      <c r="C578" s="9"/>
      <c r="D578" s="9"/>
      <c r="E578" s="9"/>
      <c r="F578" s="11" t="str">
        <f t="shared" ref="F578:R578" si="78">F$3</f>
        <v>As (kg)</v>
      </c>
      <c r="G578" s="12" t="str">
        <f t="shared" si="78"/>
        <v>Cd (kg)</v>
      </c>
      <c r="H578" s="12" t="str">
        <f t="shared" si="78"/>
        <v>Cr (kg)</v>
      </c>
      <c r="I578" s="12" t="str">
        <f t="shared" si="78"/>
        <v>Cu (kg)</v>
      </c>
      <c r="J578" s="12" t="str">
        <f t="shared" si="78"/>
        <v>Hg (kg)</v>
      </c>
      <c r="K578" s="12" t="str">
        <f t="shared" si="78"/>
        <v>Ni (kg)</v>
      </c>
      <c r="L578" s="12" t="str">
        <f t="shared" si="78"/>
        <v>Pb (kg)</v>
      </c>
      <c r="M578" s="12" t="str">
        <f t="shared" si="78"/>
        <v>Se (kg)</v>
      </c>
      <c r="N578" s="13" t="str">
        <f t="shared" si="78"/>
        <v>Zn (kg)</v>
      </c>
      <c r="O578" s="98" t="str">
        <f t="shared" si="78"/>
        <v>PM2,5 (t)</v>
      </c>
      <c r="P578" s="99" t="str">
        <f t="shared" si="78"/>
        <v>PM10 (t)</v>
      </c>
      <c r="Q578" s="99" t="str">
        <f t="shared" si="78"/>
        <v>PST (t)</v>
      </c>
      <c r="R578" s="100" t="str">
        <f t="shared" si="78"/>
        <v>BC (t)</v>
      </c>
    </row>
    <row r="579" spans="1:18" ht="15.75" x14ac:dyDescent="0.25">
      <c r="A579" s="61" t="s">
        <v>811</v>
      </c>
      <c r="B579" s="14"/>
      <c r="C579" s="15" t="s">
        <v>812</v>
      </c>
      <c r="D579" s="14"/>
      <c r="E579" s="33"/>
      <c r="F579" s="16">
        <f t="shared" ref="F579:R579" si="79">SUM(F580:F586)</f>
        <v>0</v>
      </c>
      <c r="G579" s="17">
        <f t="shared" si="79"/>
        <v>0</v>
      </c>
      <c r="H579" s="17">
        <f t="shared" si="79"/>
        <v>0</v>
      </c>
      <c r="I579" s="17">
        <f t="shared" si="79"/>
        <v>0</v>
      </c>
      <c r="J579" s="17">
        <f t="shared" si="79"/>
        <v>0</v>
      </c>
      <c r="K579" s="17">
        <f t="shared" si="79"/>
        <v>0</v>
      </c>
      <c r="L579" s="17">
        <f t="shared" si="79"/>
        <v>0</v>
      </c>
      <c r="M579" s="17">
        <f t="shared" si="79"/>
        <v>0</v>
      </c>
      <c r="N579" s="19">
        <f t="shared" si="79"/>
        <v>0</v>
      </c>
      <c r="O579" s="16">
        <f t="shared" si="79"/>
        <v>0</v>
      </c>
      <c r="P579" s="17">
        <f t="shared" si="79"/>
        <v>0</v>
      </c>
      <c r="Q579" s="17">
        <f>SUM(Q580:Q586)</f>
        <v>0</v>
      </c>
      <c r="R579" s="19">
        <f t="shared" si="79"/>
        <v>0</v>
      </c>
    </row>
    <row r="580" spans="1:18" ht="15.75" x14ac:dyDescent="0.25">
      <c r="A580" s="61" t="s">
        <v>813</v>
      </c>
      <c r="B580" s="14"/>
      <c r="C580" s="14"/>
      <c r="D580" s="14" t="s">
        <v>721</v>
      </c>
      <c r="E580" s="33"/>
      <c r="F580" s="22"/>
      <c r="G580" s="23"/>
      <c r="H580" s="23"/>
      <c r="I580" s="23"/>
      <c r="J580" s="23"/>
      <c r="K580" s="23"/>
      <c r="L580" s="23"/>
      <c r="M580" s="23"/>
      <c r="N580" s="24"/>
      <c r="O580" s="22"/>
      <c r="P580" s="23"/>
      <c r="Q580" s="23"/>
      <c r="R580" s="24"/>
    </row>
    <row r="581" spans="1:18" ht="15.75" x14ac:dyDescent="0.25">
      <c r="A581" s="61" t="s">
        <v>814</v>
      </c>
      <c r="B581" s="14"/>
      <c r="C581" s="14"/>
      <c r="D581" s="14" t="s">
        <v>815</v>
      </c>
      <c r="E581" s="33"/>
      <c r="F581" s="22"/>
      <c r="G581" s="23"/>
      <c r="H581" s="23"/>
      <c r="I581" s="23"/>
      <c r="J581" s="23"/>
      <c r="K581" s="23"/>
      <c r="L581" s="23"/>
      <c r="M581" s="23"/>
      <c r="N581" s="24"/>
      <c r="O581" s="22"/>
      <c r="P581" s="23"/>
      <c r="Q581" s="23"/>
      <c r="R581" s="24"/>
    </row>
    <row r="582" spans="1:18" ht="15.75" x14ac:dyDescent="0.25">
      <c r="A582" s="61" t="s">
        <v>816</v>
      </c>
      <c r="B582" s="14"/>
      <c r="C582" s="14"/>
      <c r="D582" s="14" t="s">
        <v>817</v>
      </c>
      <c r="E582" s="33"/>
      <c r="F582" s="22"/>
      <c r="G582" s="23"/>
      <c r="H582" s="23"/>
      <c r="I582" s="23"/>
      <c r="J582" s="23"/>
      <c r="K582" s="23"/>
      <c r="L582" s="23"/>
      <c r="M582" s="23"/>
      <c r="N582" s="24"/>
      <c r="O582" s="22"/>
      <c r="P582" s="23"/>
      <c r="Q582" s="23"/>
      <c r="R582" s="24"/>
    </row>
    <row r="583" spans="1:18" ht="15.75" x14ac:dyDescent="0.25">
      <c r="A583" s="61" t="s">
        <v>818</v>
      </c>
      <c r="B583" s="14"/>
      <c r="C583" s="14"/>
      <c r="D583" s="14" t="s">
        <v>819</v>
      </c>
      <c r="E583" s="33"/>
      <c r="F583" s="22"/>
      <c r="G583" s="23"/>
      <c r="H583" s="23"/>
      <c r="I583" s="23"/>
      <c r="J583" s="23"/>
      <c r="K583" s="23"/>
      <c r="L583" s="23"/>
      <c r="M583" s="23"/>
      <c r="N583" s="24"/>
      <c r="O583" s="22"/>
      <c r="P583" s="23"/>
      <c r="Q583" s="23"/>
      <c r="R583" s="24"/>
    </row>
    <row r="584" spans="1:18" ht="15.75" x14ac:dyDescent="0.25">
      <c r="A584" s="61" t="s">
        <v>820</v>
      </c>
      <c r="B584" s="14"/>
      <c r="C584" s="14"/>
      <c r="D584" s="14" t="s">
        <v>821</v>
      </c>
      <c r="E584" s="33"/>
      <c r="F584" s="22"/>
      <c r="G584" s="23"/>
      <c r="H584" s="23"/>
      <c r="I584" s="23"/>
      <c r="J584" s="23"/>
      <c r="K584" s="23"/>
      <c r="L584" s="23"/>
      <c r="M584" s="23"/>
      <c r="N584" s="24"/>
      <c r="O584" s="22"/>
      <c r="P584" s="23"/>
      <c r="Q584" s="23"/>
      <c r="R584" s="24"/>
    </row>
    <row r="585" spans="1:18" ht="15.75" x14ac:dyDescent="0.25">
      <c r="A585" s="61" t="s">
        <v>822</v>
      </c>
      <c r="B585" s="14"/>
      <c r="C585" s="14"/>
      <c r="D585" s="14" t="s">
        <v>823</v>
      </c>
      <c r="E585" s="33"/>
      <c r="F585" s="22"/>
      <c r="G585" s="23"/>
      <c r="H585" s="23"/>
      <c r="I585" s="23"/>
      <c r="J585" s="23"/>
      <c r="K585" s="23"/>
      <c r="L585" s="23"/>
      <c r="M585" s="23"/>
      <c r="N585" s="24"/>
      <c r="O585" s="22"/>
      <c r="P585" s="23"/>
      <c r="Q585" s="23"/>
      <c r="R585" s="24"/>
    </row>
    <row r="586" spans="1:18" ht="15.75" x14ac:dyDescent="0.25">
      <c r="A586" s="61" t="s">
        <v>824</v>
      </c>
      <c r="B586" s="14"/>
      <c r="C586" s="14"/>
      <c r="D586" s="14" t="s">
        <v>825</v>
      </c>
      <c r="E586" s="33"/>
      <c r="F586" s="22"/>
      <c r="G586" s="23"/>
      <c r="H586" s="23"/>
      <c r="I586" s="23"/>
      <c r="J586" s="23"/>
      <c r="K586" s="23"/>
      <c r="L586" s="23"/>
      <c r="M586" s="23"/>
      <c r="N586" s="24"/>
      <c r="O586" s="22"/>
      <c r="P586" s="23"/>
      <c r="Q586" s="23"/>
      <c r="R586" s="24"/>
    </row>
    <row r="587" spans="1:18" ht="15.75" x14ac:dyDescent="0.25">
      <c r="A587" s="61"/>
      <c r="B587" s="14"/>
      <c r="C587" s="14"/>
      <c r="D587" s="14"/>
      <c r="E587" s="33"/>
      <c r="F587" s="22"/>
      <c r="G587" s="23"/>
      <c r="H587" s="23"/>
      <c r="I587" s="23"/>
      <c r="J587" s="23"/>
      <c r="K587" s="23"/>
      <c r="L587" s="23"/>
      <c r="M587" s="23"/>
      <c r="N587" s="24"/>
      <c r="O587" s="22"/>
      <c r="P587" s="23"/>
      <c r="Q587" s="23"/>
      <c r="R587" s="24"/>
    </row>
    <row r="588" spans="1:18" ht="15.75" x14ac:dyDescent="0.25">
      <c r="A588" s="61" t="s">
        <v>826</v>
      </c>
      <c r="B588" s="14"/>
      <c r="C588" s="15" t="s">
        <v>827</v>
      </c>
      <c r="D588" s="14"/>
      <c r="E588" s="33"/>
      <c r="F588" s="16">
        <f t="shared" ref="F588:R588" si="80">SUM(F589:F591)</f>
        <v>0</v>
      </c>
      <c r="G588" s="17">
        <f t="shared" si="80"/>
        <v>0</v>
      </c>
      <c r="H588" s="17">
        <f t="shared" si="80"/>
        <v>0</v>
      </c>
      <c r="I588" s="17">
        <f t="shared" si="80"/>
        <v>0</v>
      </c>
      <c r="J588" s="17">
        <f t="shared" si="80"/>
        <v>0</v>
      </c>
      <c r="K588" s="17">
        <f t="shared" si="80"/>
        <v>0</v>
      </c>
      <c r="L588" s="17">
        <f t="shared" si="80"/>
        <v>0</v>
      </c>
      <c r="M588" s="17">
        <f t="shared" si="80"/>
        <v>0</v>
      </c>
      <c r="N588" s="19">
        <f t="shared" si="80"/>
        <v>0</v>
      </c>
      <c r="O588" s="16">
        <f t="shared" si="80"/>
        <v>0</v>
      </c>
      <c r="P588" s="17">
        <f t="shared" si="80"/>
        <v>0</v>
      </c>
      <c r="Q588" s="17">
        <f>SUM(Q589:Q591)</f>
        <v>0</v>
      </c>
      <c r="R588" s="19">
        <f t="shared" si="80"/>
        <v>0</v>
      </c>
    </row>
    <row r="589" spans="1:18" ht="15.75" x14ac:dyDescent="0.25">
      <c r="A589" s="61" t="s">
        <v>828</v>
      </c>
      <c r="B589" s="14"/>
      <c r="C589" s="14"/>
      <c r="D589" s="14" t="s">
        <v>829</v>
      </c>
      <c r="E589" s="33"/>
      <c r="F589" s="22"/>
      <c r="G589" s="23"/>
      <c r="H589" s="23"/>
      <c r="I589" s="23"/>
      <c r="J589" s="23"/>
      <c r="K589" s="23"/>
      <c r="L589" s="23"/>
      <c r="M589" s="23"/>
      <c r="N589" s="24"/>
      <c r="O589" s="22"/>
      <c r="P589" s="23"/>
      <c r="Q589" s="23"/>
      <c r="R589" s="24"/>
    </row>
    <row r="590" spans="1:18" ht="15.75" x14ac:dyDescent="0.25">
      <c r="A590" s="61" t="s">
        <v>830</v>
      </c>
      <c r="B590" s="14"/>
      <c r="C590" s="14"/>
      <c r="D590" s="14" t="s">
        <v>831</v>
      </c>
      <c r="E590" s="33"/>
      <c r="F590" s="22"/>
      <c r="G590" s="23"/>
      <c r="H590" s="23"/>
      <c r="I590" s="23"/>
      <c r="J590" s="23"/>
      <c r="K590" s="23"/>
      <c r="L590" s="23"/>
      <c r="M590" s="23"/>
      <c r="N590" s="24"/>
      <c r="O590" s="22"/>
      <c r="P590" s="23"/>
      <c r="Q590" s="23"/>
      <c r="R590" s="24"/>
    </row>
    <row r="591" spans="1:18" ht="15.75" x14ac:dyDescent="0.25">
      <c r="A591" s="61" t="s">
        <v>832</v>
      </c>
      <c r="B591" s="14"/>
      <c r="C591" s="14"/>
      <c r="D591" s="14" t="s">
        <v>833</v>
      </c>
      <c r="E591" s="33"/>
      <c r="F591" s="22"/>
      <c r="G591" s="23"/>
      <c r="H591" s="23"/>
      <c r="I591" s="23"/>
      <c r="J591" s="23"/>
      <c r="K591" s="23"/>
      <c r="L591" s="23"/>
      <c r="M591" s="23"/>
      <c r="N591" s="24"/>
      <c r="O591" s="22"/>
      <c r="P591" s="23"/>
      <c r="Q591" s="23"/>
      <c r="R591" s="24"/>
    </row>
    <row r="592" spans="1:18" ht="15.75" x14ac:dyDescent="0.25">
      <c r="A592" s="181"/>
      <c r="B592" s="85"/>
      <c r="C592" s="85"/>
      <c r="D592" s="85"/>
      <c r="E592" s="33"/>
      <c r="F592" s="22"/>
      <c r="G592" s="23"/>
      <c r="H592" s="23"/>
      <c r="I592" s="23"/>
      <c r="J592" s="23"/>
      <c r="K592" s="23"/>
      <c r="L592" s="23"/>
      <c r="M592" s="23"/>
      <c r="N592" s="24"/>
      <c r="O592" s="22"/>
      <c r="P592" s="23"/>
      <c r="Q592" s="23"/>
      <c r="R592" s="24"/>
    </row>
    <row r="593" spans="1:18" ht="15.75" x14ac:dyDescent="0.25">
      <c r="A593" s="61" t="s">
        <v>834</v>
      </c>
      <c r="B593" s="14"/>
      <c r="C593" s="15" t="s">
        <v>835</v>
      </c>
      <c r="D593" s="14"/>
      <c r="E593" s="33"/>
      <c r="F593" s="16"/>
      <c r="G593" s="17"/>
      <c r="H593" s="17"/>
      <c r="I593" s="17"/>
      <c r="J593" s="17"/>
      <c r="K593" s="17"/>
      <c r="L593" s="17"/>
      <c r="M593" s="17"/>
      <c r="N593" s="19"/>
      <c r="O593" s="16"/>
      <c r="P593" s="17"/>
      <c r="Q593" s="17"/>
      <c r="R593" s="19"/>
    </row>
    <row r="594" spans="1:18" x14ac:dyDescent="0.2">
      <c r="A594" s="177"/>
      <c r="B594" s="33"/>
      <c r="C594" s="33"/>
      <c r="D594" s="33"/>
      <c r="E594" s="33"/>
      <c r="F594" s="81"/>
      <c r="G594" s="82"/>
      <c r="H594" s="82"/>
      <c r="I594" s="82"/>
      <c r="J594" s="82"/>
      <c r="K594" s="82"/>
      <c r="L594" s="82"/>
      <c r="M594" s="82"/>
      <c r="N594" s="83"/>
      <c r="O594" s="81"/>
      <c r="P594" s="82"/>
      <c r="Q594" s="82"/>
      <c r="R594" s="83"/>
    </row>
    <row r="595" spans="1:18" ht="15.75" x14ac:dyDescent="0.25">
      <c r="A595" s="61" t="s">
        <v>836</v>
      </c>
      <c r="B595" s="14"/>
      <c r="C595" s="15" t="s">
        <v>837</v>
      </c>
      <c r="D595" s="14"/>
      <c r="E595" s="33"/>
      <c r="F595" s="16"/>
      <c r="G595" s="17"/>
      <c r="H595" s="17"/>
      <c r="I595" s="17"/>
      <c r="J595" s="17"/>
      <c r="K595" s="17"/>
      <c r="L595" s="17"/>
      <c r="M595" s="17"/>
      <c r="N595" s="19"/>
      <c r="O595" s="16"/>
      <c r="P595" s="17"/>
      <c r="Q595" s="17"/>
      <c r="R595" s="19"/>
    </row>
    <row r="596" spans="1:18" ht="15.75" x14ac:dyDescent="0.25">
      <c r="A596" s="61"/>
      <c r="B596" s="14"/>
      <c r="C596" s="54"/>
      <c r="D596" s="14"/>
      <c r="E596" s="33"/>
      <c r="F596" s="22"/>
      <c r="G596" s="23"/>
      <c r="H596" s="23"/>
      <c r="I596" s="23"/>
      <c r="J596" s="23"/>
      <c r="K596" s="23"/>
      <c r="L596" s="23"/>
      <c r="M596" s="23"/>
      <c r="N596" s="24"/>
      <c r="O596" s="22"/>
      <c r="P596" s="23"/>
      <c r="Q596" s="23"/>
      <c r="R596" s="24"/>
    </row>
    <row r="597" spans="1:18" ht="15.75" x14ac:dyDescent="0.25">
      <c r="A597" s="61" t="s">
        <v>838</v>
      </c>
      <c r="B597" s="14"/>
      <c r="C597" s="15" t="s">
        <v>839</v>
      </c>
      <c r="D597" s="14"/>
      <c r="E597" s="33"/>
      <c r="F597" s="16"/>
      <c r="G597" s="17"/>
      <c r="H597" s="17"/>
      <c r="I597" s="17"/>
      <c r="J597" s="17"/>
      <c r="K597" s="17"/>
      <c r="L597" s="17"/>
      <c r="M597" s="17"/>
      <c r="N597" s="19"/>
      <c r="O597" s="16"/>
      <c r="P597" s="17"/>
      <c r="Q597" s="17"/>
      <c r="R597" s="19"/>
    </row>
    <row r="598" spans="1:18" x14ac:dyDescent="0.2">
      <c r="A598" s="177"/>
      <c r="B598" s="33"/>
      <c r="C598" s="33"/>
      <c r="D598" s="33"/>
      <c r="E598" s="33"/>
      <c r="F598" s="81"/>
      <c r="G598" s="82"/>
      <c r="H598" s="82"/>
      <c r="I598" s="82"/>
      <c r="J598" s="82"/>
      <c r="K598" s="82"/>
      <c r="L598" s="82"/>
      <c r="M598" s="82"/>
      <c r="N598" s="83"/>
      <c r="O598" s="81"/>
      <c r="P598" s="82"/>
      <c r="Q598" s="82"/>
      <c r="R598" s="83"/>
    </row>
    <row r="599" spans="1:18" ht="15.75" x14ac:dyDescent="0.25">
      <c r="A599" s="61" t="s">
        <v>840</v>
      </c>
      <c r="B599" s="14"/>
      <c r="C599" s="15" t="s">
        <v>841</v>
      </c>
      <c r="D599" s="14"/>
      <c r="E599" s="33"/>
      <c r="F599" s="16">
        <f t="shared" ref="F599:R599" si="81">SUM(F600:F610)</f>
        <v>0</v>
      </c>
      <c r="G599" s="17">
        <f t="shared" si="81"/>
        <v>0</v>
      </c>
      <c r="H599" s="17">
        <f t="shared" si="81"/>
        <v>0</v>
      </c>
      <c r="I599" s="17">
        <f t="shared" si="81"/>
        <v>0</v>
      </c>
      <c r="J599" s="17">
        <f t="shared" si="81"/>
        <v>0</v>
      </c>
      <c r="K599" s="17">
        <f t="shared" si="81"/>
        <v>0</v>
      </c>
      <c r="L599" s="17">
        <f t="shared" si="81"/>
        <v>0</v>
      </c>
      <c r="M599" s="17">
        <f t="shared" si="81"/>
        <v>0</v>
      </c>
      <c r="N599" s="19">
        <f t="shared" si="81"/>
        <v>0</v>
      </c>
      <c r="O599" s="16">
        <f t="shared" si="81"/>
        <v>0</v>
      </c>
      <c r="P599" s="17">
        <f t="shared" si="81"/>
        <v>0</v>
      </c>
      <c r="Q599" s="17">
        <f>SUM(Q600:Q610)</f>
        <v>0</v>
      </c>
      <c r="R599" s="19">
        <f t="shared" si="81"/>
        <v>0</v>
      </c>
    </row>
    <row r="600" spans="1:18" ht="15.75" x14ac:dyDescent="0.25">
      <c r="A600" s="61" t="s">
        <v>842</v>
      </c>
      <c r="B600" s="14"/>
      <c r="C600" s="14"/>
      <c r="D600" s="14" t="s">
        <v>736</v>
      </c>
      <c r="E600" s="33"/>
      <c r="F600" s="22"/>
      <c r="G600" s="23"/>
      <c r="H600" s="23"/>
      <c r="I600" s="23"/>
      <c r="J600" s="23"/>
      <c r="K600" s="23"/>
      <c r="L600" s="23"/>
      <c r="M600" s="23"/>
      <c r="N600" s="24"/>
      <c r="O600" s="22"/>
      <c r="P600" s="23"/>
      <c r="Q600" s="23"/>
      <c r="R600" s="24"/>
    </row>
    <row r="601" spans="1:18" ht="15.75" x14ac:dyDescent="0.25">
      <c r="A601" s="61" t="s">
        <v>843</v>
      </c>
      <c r="B601" s="14"/>
      <c r="C601" s="14"/>
      <c r="D601" s="14" t="s">
        <v>738</v>
      </c>
      <c r="E601" s="33"/>
      <c r="F601" s="22"/>
      <c r="G601" s="23"/>
      <c r="H601" s="23"/>
      <c r="I601" s="23"/>
      <c r="J601" s="23"/>
      <c r="K601" s="23"/>
      <c r="L601" s="23"/>
      <c r="M601" s="23"/>
      <c r="N601" s="24"/>
      <c r="O601" s="22"/>
      <c r="P601" s="23"/>
      <c r="Q601" s="23"/>
      <c r="R601" s="24"/>
    </row>
    <row r="602" spans="1:18" ht="15.75" x14ac:dyDescent="0.25">
      <c r="A602" s="61" t="s">
        <v>844</v>
      </c>
      <c r="B602" s="14"/>
      <c r="C602" s="14"/>
      <c r="D602" s="14" t="s">
        <v>740</v>
      </c>
      <c r="E602" s="33"/>
      <c r="F602" s="22"/>
      <c r="G602" s="23"/>
      <c r="H602" s="23"/>
      <c r="I602" s="23"/>
      <c r="J602" s="23"/>
      <c r="K602" s="23"/>
      <c r="L602" s="23"/>
      <c r="M602" s="23"/>
      <c r="N602" s="24"/>
      <c r="O602" s="22"/>
      <c r="P602" s="23"/>
      <c r="Q602" s="23"/>
      <c r="R602" s="24"/>
    </row>
    <row r="603" spans="1:18" ht="15.75" x14ac:dyDescent="0.25">
      <c r="A603" s="61" t="s">
        <v>845</v>
      </c>
      <c r="B603" s="14"/>
      <c r="C603" s="14"/>
      <c r="D603" s="14" t="s">
        <v>742</v>
      </c>
      <c r="E603" s="33"/>
      <c r="F603" s="22"/>
      <c r="G603" s="23"/>
      <c r="H603" s="23"/>
      <c r="I603" s="23"/>
      <c r="J603" s="23"/>
      <c r="K603" s="23"/>
      <c r="L603" s="23"/>
      <c r="M603" s="23"/>
      <c r="N603" s="24"/>
      <c r="O603" s="22"/>
      <c r="P603" s="23"/>
      <c r="Q603" s="23"/>
      <c r="R603" s="24"/>
    </row>
    <row r="604" spans="1:18" ht="15.75" x14ac:dyDescent="0.25">
      <c r="A604" s="61" t="s">
        <v>846</v>
      </c>
      <c r="B604" s="14"/>
      <c r="C604" s="14"/>
      <c r="D604" s="14" t="s">
        <v>744</v>
      </c>
      <c r="E604" s="33"/>
      <c r="F604" s="22"/>
      <c r="G604" s="23"/>
      <c r="H604" s="23"/>
      <c r="I604" s="23"/>
      <c r="J604" s="23"/>
      <c r="K604" s="23"/>
      <c r="L604" s="23"/>
      <c r="M604" s="23"/>
      <c r="N604" s="24"/>
      <c r="O604" s="22"/>
      <c r="P604" s="23"/>
      <c r="Q604" s="23"/>
      <c r="R604" s="24"/>
    </row>
    <row r="605" spans="1:18" ht="15.75" x14ac:dyDescent="0.25">
      <c r="A605" s="61" t="s">
        <v>847</v>
      </c>
      <c r="B605" s="14"/>
      <c r="C605" s="14"/>
      <c r="D605" s="14" t="s">
        <v>746</v>
      </c>
      <c r="E605" s="33"/>
      <c r="F605" s="22"/>
      <c r="G605" s="23"/>
      <c r="H605" s="23"/>
      <c r="I605" s="23"/>
      <c r="J605" s="23"/>
      <c r="K605" s="23"/>
      <c r="L605" s="23"/>
      <c r="M605" s="23"/>
      <c r="N605" s="24"/>
      <c r="O605" s="22"/>
      <c r="P605" s="23"/>
      <c r="Q605" s="23"/>
      <c r="R605" s="24"/>
    </row>
    <row r="606" spans="1:18" ht="15.75" x14ac:dyDescent="0.25">
      <c r="A606" s="61" t="s">
        <v>848</v>
      </c>
      <c r="B606" s="14"/>
      <c r="C606" s="14"/>
      <c r="D606" s="14" t="s">
        <v>748</v>
      </c>
      <c r="E606" s="33"/>
      <c r="F606" s="22"/>
      <c r="G606" s="23"/>
      <c r="H606" s="23"/>
      <c r="I606" s="23"/>
      <c r="J606" s="23"/>
      <c r="K606" s="23"/>
      <c r="L606" s="23"/>
      <c r="M606" s="23"/>
      <c r="N606" s="24"/>
      <c r="O606" s="22"/>
      <c r="P606" s="23"/>
      <c r="Q606" s="23"/>
      <c r="R606" s="24"/>
    </row>
    <row r="607" spans="1:18" ht="15.75" x14ac:dyDescent="0.25">
      <c r="A607" s="61" t="s">
        <v>849</v>
      </c>
      <c r="B607" s="14"/>
      <c r="C607" s="14"/>
      <c r="D607" s="14" t="s">
        <v>750</v>
      </c>
      <c r="E607" s="33"/>
      <c r="F607" s="22"/>
      <c r="G607" s="23"/>
      <c r="H607" s="23"/>
      <c r="I607" s="23"/>
      <c r="J607" s="23"/>
      <c r="K607" s="23"/>
      <c r="L607" s="23"/>
      <c r="M607" s="23"/>
      <c r="N607" s="24"/>
      <c r="O607" s="22"/>
      <c r="P607" s="23"/>
      <c r="Q607" s="23"/>
      <c r="R607" s="24"/>
    </row>
    <row r="608" spans="1:18" ht="15.75" x14ac:dyDescent="0.25">
      <c r="A608" s="61" t="s">
        <v>850</v>
      </c>
      <c r="B608" s="14"/>
      <c r="C608" s="14"/>
      <c r="D608" s="14" t="s">
        <v>752</v>
      </c>
      <c r="E608" s="33"/>
      <c r="F608" s="22"/>
      <c r="G608" s="23"/>
      <c r="H608" s="23"/>
      <c r="I608" s="23"/>
      <c r="J608" s="23"/>
      <c r="K608" s="23"/>
      <c r="L608" s="23"/>
      <c r="M608" s="23"/>
      <c r="N608" s="24"/>
      <c r="O608" s="22"/>
      <c r="P608" s="23"/>
      <c r="Q608" s="23"/>
      <c r="R608" s="24"/>
    </row>
    <row r="609" spans="1:18" ht="15.75" x14ac:dyDescent="0.25">
      <c r="A609" s="61" t="s">
        <v>851</v>
      </c>
      <c r="B609" s="14"/>
      <c r="C609" s="14"/>
      <c r="D609" s="14" t="s">
        <v>754</v>
      </c>
      <c r="E609" s="33"/>
      <c r="F609" s="22"/>
      <c r="G609" s="23"/>
      <c r="H609" s="23"/>
      <c r="I609" s="23"/>
      <c r="J609" s="23"/>
      <c r="K609" s="23"/>
      <c r="L609" s="23"/>
      <c r="M609" s="23"/>
      <c r="N609" s="24"/>
      <c r="O609" s="22"/>
      <c r="P609" s="23"/>
      <c r="Q609" s="23"/>
      <c r="R609" s="24"/>
    </row>
    <row r="610" spans="1:18" ht="15.75" x14ac:dyDescent="0.25">
      <c r="A610" s="61" t="s">
        <v>852</v>
      </c>
      <c r="B610" s="14"/>
      <c r="C610" s="14"/>
      <c r="D610" s="14" t="s">
        <v>756</v>
      </c>
      <c r="E610" s="33"/>
      <c r="F610" s="22"/>
      <c r="G610" s="23"/>
      <c r="H610" s="23"/>
      <c r="I610" s="23"/>
      <c r="J610" s="23"/>
      <c r="K610" s="23"/>
      <c r="L610" s="23"/>
      <c r="M610" s="23"/>
      <c r="N610" s="24"/>
      <c r="O610" s="22"/>
      <c r="P610" s="23"/>
      <c r="Q610" s="23"/>
      <c r="R610" s="24"/>
    </row>
    <row r="611" spans="1:18" ht="15.75" x14ac:dyDescent="0.25">
      <c r="A611" s="176"/>
      <c r="B611" s="14"/>
      <c r="C611" s="15"/>
      <c r="D611" s="14"/>
      <c r="E611" s="33"/>
      <c r="F611" s="22"/>
      <c r="G611" s="23"/>
      <c r="H611" s="23"/>
      <c r="I611" s="23"/>
      <c r="J611" s="23"/>
      <c r="K611" s="23"/>
      <c r="L611" s="23"/>
      <c r="M611" s="23"/>
      <c r="N611" s="24"/>
      <c r="O611" s="22"/>
      <c r="P611" s="23"/>
      <c r="Q611" s="23"/>
      <c r="R611" s="24"/>
    </row>
    <row r="612" spans="1:18" ht="15.75" x14ac:dyDescent="0.25">
      <c r="A612" s="61" t="s">
        <v>853</v>
      </c>
      <c r="B612" s="14"/>
      <c r="C612" s="15" t="s">
        <v>854</v>
      </c>
      <c r="D612" s="14"/>
      <c r="E612" s="33"/>
      <c r="F612" s="16">
        <f t="shared" ref="F612:R612" si="82">SUM(F613:F623)</f>
        <v>0</v>
      </c>
      <c r="G612" s="17">
        <f t="shared" si="82"/>
        <v>0</v>
      </c>
      <c r="H612" s="17">
        <f t="shared" si="82"/>
        <v>0</v>
      </c>
      <c r="I612" s="17">
        <f t="shared" si="82"/>
        <v>0</v>
      </c>
      <c r="J612" s="17">
        <f t="shared" si="82"/>
        <v>0</v>
      </c>
      <c r="K612" s="17">
        <f t="shared" si="82"/>
        <v>0</v>
      </c>
      <c r="L612" s="17">
        <f t="shared" si="82"/>
        <v>0</v>
      </c>
      <c r="M612" s="17">
        <f t="shared" si="82"/>
        <v>0</v>
      </c>
      <c r="N612" s="19">
        <f t="shared" si="82"/>
        <v>0</v>
      </c>
      <c r="O612" s="16">
        <f t="shared" si="82"/>
        <v>0</v>
      </c>
      <c r="P612" s="17">
        <f t="shared" si="82"/>
        <v>0</v>
      </c>
      <c r="Q612" s="17">
        <f>SUM(Q613:Q623)</f>
        <v>0</v>
      </c>
      <c r="R612" s="19">
        <f t="shared" si="82"/>
        <v>0</v>
      </c>
    </row>
    <row r="613" spans="1:18" ht="15.75" x14ac:dyDescent="0.25">
      <c r="A613" s="61" t="s">
        <v>855</v>
      </c>
      <c r="B613" s="14"/>
      <c r="C613" s="15"/>
      <c r="D613" s="14" t="s">
        <v>760</v>
      </c>
      <c r="E613" s="33"/>
      <c r="F613" s="22"/>
      <c r="G613" s="23"/>
      <c r="H613" s="23"/>
      <c r="I613" s="23"/>
      <c r="J613" s="23"/>
      <c r="K613" s="23"/>
      <c r="L613" s="23"/>
      <c r="M613" s="23"/>
      <c r="N613" s="24"/>
      <c r="O613" s="22"/>
      <c r="P613" s="23"/>
      <c r="Q613" s="23"/>
      <c r="R613" s="24"/>
    </row>
    <row r="614" spans="1:18" ht="15.75" x14ac:dyDescent="0.25">
      <c r="A614" s="61" t="s">
        <v>856</v>
      </c>
      <c r="B614" s="14"/>
      <c r="C614" s="15"/>
      <c r="D614" s="14" t="s">
        <v>762</v>
      </c>
      <c r="E614" s="33"/>
      <c r="F614" s="22"/>
      <c r="G614" s="23"/>
      <c r="H614" s="23"/>
      <c r="I614" s="23"/>
      <c r="J614" s="23"/>
      <c r="K614" s="23"/>
      <c r="L614" s="23"/>
      <c r="M614" s="23"/>
      <c r="N614" s="24"/>
      <c r="O614" s="22"/>
      <c r="P614" s="23"/>
      <c r="Q614" s="23"/>
      <c r="R614" s="24"/>
    </row>
    <row r="615" spans="1:18" ht="15.75" x14ac:dyDescent="0.25">
      <c r="A615" s="61" t="s">
        <v>857</v>
      </c>
      <c r="B615" s="14"/>
      <c r="C615" s="15"/>
      <c r="D615" s="14" t="s">
        <v>764</v>
      </c>
      <c r="E615" s="33"/>
      <c r="F615" s="22"/>
      <c r="G615" s="23"/>
      <c r="H615" s="23"/>
      <c r="I615" s="23"/>
      <c r="J615" s="23"/>
      <c r="K615" s="23"/>
      <c r="L615" s="23"/>
      <c r="M615" s="23"/>
      <c r="N615" s="24"/>
      <c r="O615" s="22"/>
      <c r="P615" s="23"/>
      <c r="Q615" s="23"/>
      <c r="R615" s="24"/>
    </row>
    <row r="616" spans="1:18" ht="15.75" x14ac:dyDescent="0.25">
      <c r="A616" s="61" t="s">
        <v>858</v>
      </c>
      <c r="B616" s="14"/>
      <c r="C616" s="15"/>
      <c r="D616" s="14" t="s">
        <v>766</v>
      </c>
      <c r="E616" s="33"/>
      <c r="F616" s="22"/>
      <c r="G616" s="23"/>
      <c r="H616" s="23"/>
      <c r="I616" s="23"/>
      <c r="J616" s="23"/>
      <c r="K616" s="23"/>
      <c r="L616" s="23"/>
      <c r="M616" s="23"/>
      <c r="N616" s="24"/>
      <c r="O616" s="22"/>
      <c r="P616" s="23"/>
      <c r="Q616" s="23"/>
      <c r="R616" s="24"/>
    </row>
    <row r="617" spans="1:18" ht="15.75" x14ac:dyDescent="0.25">
      <c r="A617" s="61" t="s">
        <v>859</v>
      </c>
      <c r="B617" s="14"/>
      <c r="C617" s="15"/>
      <c r="D617" s="14" t="s">
        <v>768</v>
      </c>
      <c r="E617" s="33"/>
      <c r="F617" s="22"/>
      <c r="G617" s="23"/>
      <c r="H617" s="23"/>
      <c r="I617" s="23"/>
      <c r="J617" s="23"/>
      <c r="K617" s="23"/>
      <c r="L617" s="23"/>
      <c r="M617" s="23"/>
      <c r="N617" s="24"/>
      <c r="O617" s="22"/>
      <c r="P617" s="23"/>
      <c r="Q617" s="23"/>
      <c r="R617" s="24"/>
    </row>
    <row r="618" spans="1:18" ht="15.75" x14ac:dyDescent="0.25">
      <c r="A618" s="61" t="s">
        <v>860</v>
      </c>
      <c r="B618" s="14"/>
      <c r="C618" s="15"/>
      <c r="D618" s="14" t="s">
        <v>770</v>
      </c>
      <c r="E618" s="33"/>
      <c r="F618" s="22"/>
      <c r="G618" s="23"/>
      <c r="H618" s="23"/>
      <c r="I618" s="23"/>
      <c r="J618" s="23"/>
      <c r="K618" s="23"/>
      <c r="L618" s="23"/>
      <c r="M618" s="23"/>
      <c r="N618" s="24"/>
      <c r="O618" s="22"/>
      <c r="P618" s="23"/>
      <c r="Q618" s="23"/>
      <c r="R618" s="24"/>
    </row>
    <row r="619" spans="1:18" ht="15.75" x14ac:dyDescent="0.25">
      <c r="A619" s="61" t="s">
        <v>861</v>
      </c>
      <c r="B619" s="14"/>
      <c r="C619" s="15"/>
      <c r="D619" s="14" t="s">
        <v>772</v>
      </c>
      <c r="E619" s="33"/>
      <c r="F619" s="22"/>
      <c r="G619" s="23"/>
      <c r="H619" s="23"/>
      <c r="I619" s="23"/>
      <c r="J619" s="23"/>
      <c r="K619" s="23"/>
      <c r="L619" s="23"/>
      <c r="M619" s="23"/>
      <c r="N619" s="24"/>
      <c r="O619" s="22"/>
      <c r="P619" s="23"/>
      <c r="Q619" s="23"/>
      <c r="R619" s="24"/>
    </row>
    <row r="620" spans="1:18" ht="15.75" x14ac:dyDescent="0.25">
      <c r="A620" s="61" t="s">
        <v>862</v>
      </c>
      <c r="B620" s="14"/>
      <c r="C620" s="15"/>
      <c r="D620" s="14" t="s">
        <v>774</v>
      </c>
      <c r="E620" s="33"/>
      <c r="F620" s="22"/>
      <c r="G620" s="23"/>
      <c r="H620" s="23"/>
      <c r="I620" s="23"/>
      <c r="J620" s="23"/>
      <c r="K620" s="23"/>
      <c r="L620" s="23"/>
      <c r="M620" s="23"/>
      <c r="N620" s="24"/>
      <c r="O620" s="22"/>
      <c r="P620" s="23"/>
      <c r="Q620" s="23"/>
      <c r="R620" s="24"/>
    </row>
    <row r="621" spans="1:18" ht="15.75" x14ac:dyDescent="0.25">
      <c r="A621" s="61" t="s">
        <v>863</v>
      </c>
      <c r="B621" s="14"/>
      <c r="C621" s="15"/>
      <c r="D621" s="14" t="s">
        <v>776</v>
      </c>
      <c r="E621" s="33"/>
      <c r="F621" s="22"/>
      <c r="G621" s="23"/>
      <c r="H621" s="23"/>
      <c r="I621" s="23"/>
      <c r="J621" s="23"/>
      <c r="K621" s="23"/>
      <c r="L621" s="23"/>
      <c r="M621" s="23"/>
      <c r="N621" s="24"/>
      <c r="O621" s="22"/>
      <c r="P621" s="23"/>
      <c r="Q621" s="23"/>
      <c r="R621" s="24"/>
    </row>
    <row r="622" spans="1:18" ht="15.75" x14ac:dyDescent="0.25">
      <c r="A622" s="61" t="s">
        <v>864</v>
      </c>
      <c r="B622" s="14"/>
      <c r="C622" s="15"/>
      <c r="D622" s="14" t="s">
        <v>778</v>
      </c>
      <c r="E622" s="33"/>
      <c r="F622" s="22"/>
      <c r="G622" s="23"/>
      <c r="H622" s="23"/>
      <c r="I622" s="23"/>
      <c r="J622" s="23"/>
      <c r="K622" s="23"/>
      <c r="L622" s="23"/>
      <c r="M622" s="23"/>
      <c r="N622" s="24"/>
      <c r="O622" s="22"/>
      <c r="P622" s="23"/>
      <c r="Q622" s="23"/>
      <c r="R622" s="24"/>
    </row>
    <row r="623" spans="1:18" ht="16.5" thickBot="1" x14ac:dyDescent="0.3">
      <c r="A623" s="61" t="s">
        <v>865</v>
      </c>
      <c r="B623" s="14"/>
      <c r="C623" s="15"/>
      <c r="D623" s="14" t="s">
        <v>756</v>
      </c>
      <c r="E623" s="33"/>
      <c r="F623" s="107"/>
      <c r="G623" s="108"/>
      <c r="H623" s="108"/>
      <c r="I623" s="108"/>
      <c r="J623" s="108"/>
      <c r="K623" s="108"/>
      <c r="L623" s="108"/>
      <c r="M623" s="108"/>
      <c r="N623" s="109"/>
      <c r="O623" s="107"/>
      <c r="P623" s="108"/>
      <c r="Q623" s="108"/>
      <c r="R623" s="109"/>
    </row>
    <row r="624" spans="1:18" ht="15.75" x14ac:dyDescent="0.25">
      <c r="A624" s="181"/>
      <c r="B624" s="86"/>
      <c r="C624" s="87"/>
      <c r="D624" s="85"/>
      <c r="E624" s="33"/>
      <c r="F624" s="110"/>
      <c r="G624" s="110"/>
      <c r="H624" s="110"/>
      <c r="I624" s="110"/>
      <c r="J624" s="110"/>
      <c r="K624" s="110"/>
      <c r="L624" s="110"/>
      <c r="M624" s="110"/>
      <c r="N624" s="110"/>
    </row>
    <row r="625" spans="1:18" ht="16.5" thickBot="1" x14ac:dyDescent="0.3">
      <c r="A625" s="181"/>
      <c r="B625" s="86"/>
      <c r="C625" s="87"/>
      <c r="D625" s="85"/>
      <c r="E625" s="33"/>
      <c r="F625" s="69"/>
      <c r="G625" s="69"/>
      <c r="H625" s="69"/>
      <c r="I625" s="69"/>
      <c r="J625" s="69"/>
      <c r="K625" s="69"/>
      <c r="L625" s="69"/>
      <c r="M625" s="69"/>
      <c r="N625" s="69"/>
    </row>
    <row r="626" spans="1:18" ht="29.25" customHeight="1" x14ac:dyDescent="0.25">
      <c r="A626" s="5">
        <v>11</v>
      </c>
      <c r="B626" s="195" t="s">
        <v>732</v>
      </c>
      <c r="C626" s="196"/>
      <c r="D626" s="197"/>
      <c r="E626" s="6"/>
      <c r="F626" s="198" t="str">
        <f>F$2</f>
        <v>METALES PESADOS</v>
      </c>
      <c r="G626" s="199"/>
      <c r="H626" s="199"/>
      <c r="I626" s="199"/>
      <c r="J626" s="199"/>
      <c r="K626" s="199"/>
      <c r="L626" s="199"/>
      <c r="M626" s="199"/>
      <c r="N626" s="200"/>
      <c r="O626" s="209" t="str">
        <f>O$2</f>
        <v>PARTÍCULAS</v>
      </c>
      <c r="P626" s="199"/>
      <c r="Q626" s="199"/>
      <c r="R626" s="200"/>
    </row>
    <row r="627" spans="1:18" ht="15.75" thickBot="1" x14ac:dyDescent="0.3">
      <c r="A627" s="174"/>
      <c r="B627" s="9"/>
      <c r="C627" s="9"/>
      <c r="D627" s="9"/>
      <c r="E627" s="9"/>
      <c r="F627" s="11" t="str">
        <f t="shared" ref="F627:R627" si="83">F$3</f>
        <v>As (kg)</v>
      </c>
      <c r="G627" s="12" t="str">
        <f t="shared" si="83"/>
        <v>Cd (kg)</v>
      </c>
      <c r="H627" s="12" t="str">
        <f t="shared" si="83"/>
        <v>Cr (kg)</v>
      </c>
      <c r="I627" s="12" t="str">
        <f t="shared" si="83"/>
        <v>Cu (kg)</v>
      </c>
      <c r="J627" s="12" t="str">
        <f t="shared" si="83"/>
        <v>Hg (kg)</v>
      </c>
      <c r="K627" s="12" t="str">
        <f t="shared" si="83"/>
        <v>Ni (kg)</v>
      </c>
      <c r="L627" s="12" t="str">
        <f t="shared" si="83"/>
        <v>Pb (kg)</v>
      </c>
      <c r="M627" s="12" t="str">
        <f t="shared" si="83"/>
        <v>Se (kg)</v>
      </c>
      <c r="N627" s="13" t="str">
        <f t="shared" si="83"/>
        <v>Zn (kg)</v>
      </c>
      <c r="O627" s="98" t="str">
        <f t="shared" si="83"/>
        <v>PM2,5 (t)</v>
      </c>
      <c r="P627" s="99" t="str">
        <f t="shared" si="83"/>
        <v>PM10 (t)</v>
      </c>
      <c r="Q627" s="99" t="str">
        <f t="shared" si="83"/>
        <v>PST (t)</v>
      </c>
      <c r="R627" s="100" t="str">
        <f t="shared" si="83"/>
        <v>BC (t)</v>
      </c>
    </row>
    <row r="628" spans="1:18" ht="15.75" x14ac:dyDescent="0.25">
      <c r="A628" s="61" t="s">
        <v>866</v>
      </c>
      <c r="B628" s="14"/>
      <c r="C628" s="15" t="s">
        <v>867</v>
      </c>
      <c r="D628" s="14"/>
      <c r="E628" s="33"/>
      <c r="F628" s="16">
        <f t="shared" ref="F628:R628" si="84">SUM(F629:F633)</f>
        <v>0</v>
      </c>
      <c r="G628" s="17">
        <f t="shared" si="84"/>
        <v>0</v>
      </c>
      <c r="H628" s="17">
        <f t="shared" si="84"/>
        <v>0</v>
      </c>
      <c r="I628" s="17">
        <f t="shared" si="84"/>
        <v>0</v>
      </c>
      <c r="J628" s="17">
        <f t="shared" si="84"/>
        <v>0</v>
      </c>
      <c r="K628" s="17">
        <f t="shared" si="84"/>
        <v>0</v>
      </c>
      <c r="L628" s="17">
        <f t="shared" si="84"/>
        <v>0</v>
      </c>
      <c r="M628" s="17">
        <f t="shared" si="84"/>
        <v>0</v>
      </c>
      <c r="N628" s="19">
        <f t="shared" si="84"/>
        <v>0</v>
      </c>
      <c r="O628" s="16">
        <f t="shared" si="84"/>
        <v>0</v>
      </c>
      <c r="P628" s="17">
        <f t="shared" si="84"/>
        <v>0</v>
      </c>
      <c r="Q628" s="17">
        <f>SUM(Q629:Q633)</f>
        <v>0</v>
      </c>
      <c r="R628" s="19">
        <f t="shared" si="84"/>
        <v>0</v>
      </c>
    </row>
    <row r="629" spans="1:18" ht="15.75" x14ac:dyDescent="0.25">
      <c r="A629" s="61" t="s">
        <v>868</v>
      </c>
      <c r="B629" s="14"/>
      <c r="C629" s="15"/>
      <c r="D629" s="14" t="s">
        <v>869</v>
      </c>
      <c r="E629" s="33"/>
      <c r="F629" s="22"/>
      <c r="G629" s="23"/>
      <c r="H629" s="23"/>
      <c r="I629" s="23"/>
      <c r="J629" s="23"/>
      <c r="K629" s="23"/>
      <c r="L629" s="23"/>
      <c r="M629" s="23"/>
      <c r="N629" s="24"/>
      <c r="O629" s="22"/>
      <c r="P629" s="23"/>
      <c r="Q629" s="23"/>
      <c r="R629" s="24"/>
    </row>
    <row r="630" spans="1:18" ht="15.75" x14ac:dyDescent="0.25">
      <c r="A630" s="61" t="s">
        <v>870</v>
      </c>
      <c r="B630" s="14"/>
      <c r="C630" s="15"/>
      <c r="D630" s="14" t="s">
        <v>871</v>
      </c>
      <c r="E630" s="33"/>
      <c r="F630" s="22"/>
      <c r="G630" s="23"/>
      <c r="H630" s="23"/>
      <c r="I630" s="23"/>
      <c r="J630" s="23"/>
      <c r="K630" s="23"/>
      <c r="L630" s="23"/>
      <c r="M630" s="23"/>
      <c r="N630" s="24"/>
      <c r="O630" s="22"/>
      <c r="P630" s="23"/>
      <c r="Q630" s="23"/>
      <c r="R630" s="24"/>
    </row>
    <row r="631" spans="1:18" ht="15.75" x14ac:dyDescent="0.25">
      <c r="A631" s="61" t="s">
        <v>872</v>
      </c>
      <c r="B631" s="14"/>
      <c r="C631" s="15"/>
      <c r="D631" s="14" t="s">
        <v>873</v>
      </c>
      <c r="E631" s="33"/>
      <c r="F631" s="22"/>
      <c r="G631" s="23"/>
      <c r="H631" s="23"/>
      <c r="I631" s="23"/>
      <c r="J631" s="23"/>
      <c r="K631" s="23"/>
      <c r="L631" s="23"/>
      <c r="M631" s="23"/>
      <c r="N631" s="24"/>
      <c r="O631" s="22"/>
      <c r="P631" s="23"/>
      <c r="Q631" s="23"/>
      <c r="R631" s="24"/>
    </row>
    <row r="632" spans="1:18" ht="15.75" x14ac:dyDescent="0.25">
      <c r="A632" s="61" t="s">
        <v>874</v>
      </c>
      <c r="B632" s="14"/>
      <c r="C632" s="15"/>
      <c r="D632" s="14" t="s">
        <v>875</v>
      </c>
      <c r="E632" s="33"/>
      <c r="F632" s="22"/>
      <c r="G632" s="23"/>
      <c r="H632" s="23"/>
      <c r="I632" s="23"/>
      <c r="J632" s="23"/>
      <c r="K632" s="23"/>
      <c r="L632" s="23"/>
      <c r="M632" s="23"/>
      <c r="N632" s="24"/>
      <c r="O632" s="22"/>
      <c r="P632" s="23"/>
      <c r="Q632" s="23"/>
      <c r="R632" s="24"/>
    </row>
    <row r="633" spans="1:18" ht="15.75" x14ac:dyDescent="0.25">
      <c r="A633" s="61" t="s">
        <v>876</v>
      </c>
      <c r="B633" s="14"/>
      <c r="C633" s="15"/>
      <c r="D633" s="14" t="s">
        <v>158</v>
      </c>
      <c r="E633" s="33"/>
      <c r="F633" s="22"/>
      <c r="G633" s="23"/>
      <c r="H633" s="23"/>
      <c r="I633" s="23"/>
      <c r="J633" s="23"/>
      <c r="K633" s="23"/>
      <c r="L633" s="23"/>
      <c r="M633" s="23"/>
      <c r="N633" s="24"/>
      <c r="O633" s="22"/>
      <c r="P633" s="23"/>
      <c r="Q633" s="23"/>
      <c r="R633" s="24"/>
    </row>
    <row r="634" spans="1:18" ht="15.75" x14ac:dyDescent="0.25">
      <c r="A634" s="61"/>
      <c r="B634" s="14"/>
      <c r="C634" s="15"/>
      <c r="D634" s="14"/>
      <c r="E634" s="33"/>
      <c r="F634" s="22"/>
      <c r="G634" s="23"/>
      <c r="H634" s="23"/>
      <c r="I634" s="23"/>
      <c r="J634" s="23"/>
      <c r="K634" s="23"/>
      <c r="L634" s="23"/>
      <c r="M634" s="23"/>
      <c r="N634" s="24"/>
      <c r="O634" s="22"/>
      <c r="P634" s="23"/>
      <c r="Q634" s="23"/>
      <c r="R634" s="24"/>
    </row>
    <row r="635" spans="1:18" ht="15.75" x14ac:dyDescent="0.25">
      <c r="A635" s="61" t="s">
        <v>877</v>
      </c>
      <c r="B635" s="14"/>
      <c r="C635" s="15" t="s">
        <v>878</v>
      </c>
      <c r="D635" s="14"/>
      <c r="E635" s="33"/>
      <c r="F635" s="16">
        <f t="shared" ref="F635:R635" si="85">SUM(F636:F640)</f>
        <v>0</v>
      </c>
      <c r="G635" s="17">
        <f t="shared" si="85"/>
        <v>0</v>
      </c>
      <c r="H635" s="17">
        <f t="shared" si="85"/>
        <v>0</v>
      </c>
      <c r="I635" s="17">
        <f t="shared" si="85"/>
        <v>0</v>
      </c>
      <c r="J635" s="17">
        <f t="shared" si="85"/>
        <v>0</v>
      </c>
      <c r="K635" s="17">
        <f t="shared" si="85"/>
        <v>0</v>
      </c>
      <c r="L635" s="17">
        <f t="shared" si="85"/>
        <v>0</v>
      </c>
      <c r="M635" s="17">
        <f t="shared" si="85"/>
        <v>0</v>
      </c>
      <c r="N635" s="19">
        <f t="shared" si="85"/>
        <v>0</v>
      </c>
      <c r="O635" s="16">
        <f t="shared" si="85"/>
        <v>0</v>
      </c>
      <c r="P635" s="17">
        <f t="shared" si="85"/>
        <v>0</v>
      </c>
      <c r="Q635" s="17">
        <f>SUM(Q636:Q640)</f>
        <v>0</v>
      </c>
      <c r="R635" s="19">
        <f t="shared" si="85"/>
        <v>0</v>
      </c>
    </row>
    <row r="636" spans="1:18" ht="15.75" x14ac:dyDescent="0.25">
      <c r="A636" s="61" t="s">
        <v>879</v>
      </c>
      <c r="B636" s="14"/>
      <c r="C636" s="15"/>
      <c r="D636" s="14" t="s">
        <v>869</v>
      </c>
      <c r="E636" s="33"/>
      <c r="F636" s="22"/>
      <c r="G636" s="23"/>
      <c r="H636" s="23"/>
      <c r="I636" s="23"/>
      <c r="J636" s="23"/>
      <c r="K636" s="23"/>
      <c r="L636" s="23"/>
      <c r="M636" s="23"/>
      <c r="N636" s="24"/>
      <c r="O636" s="22"/>
      <c r="P636" s="23"/>
      <c r="Q636" s="23"/>
      <c r="R636" s="24"/>
    </row>
    <row r="637" spans="1:18" ht="15.75" x14ac:dyDescent="0.25">
      <c r="A637" s="61" t="s">
        <v>880</v>
      </c>
      <c r="B637" s="14"/>
      <c r="C637" s="15"/>
      <c r="D637" s="14" t="s">
        <v>871</v>
      </c>
      <c r="E637" s="33"/>
      <c r="F637" s="22"/>
      <c r="G637" s="23"/>
      <c r="H637" s="23"/>
      <c r="I637" s="23"/>
      <c r="J637" s="23"/>
      <c r="K637" s="23"/>
      <c r="L637" s="23"/>
      <c r="M637" s="23"/>
      <c r="N637" s="24"/>
      <c r="O637" s="22"/>
      <c r="P637" s="23"/>
      <c r="Q637" s="23"/>
      <c r="R637" s="24"/>
    </row>
    <row r="638" spans="1:18" ht="15.75" x14ac:dyDescent="0.25">
      <c r="A638" s="61" t="s">
        <v>881</v>
      </c>
      <c r="B638" s="14"/>
      <c r="C638" s="15"/>
      <c r="D638" s="14" t="s">
        <v>873</v>
      </c>
      <c r="E638" s="33"/>
      <c r="F638" s="22"/>
      <c r="G638" s="23"/>
      <c r="H638" s="23"/>
      <c r="I638" s="23"/>
      <c r="J638" s="23"/>
      <c r="K638" s="23"/>
      <c r="L638" s="23"/>
      <c r="M638" s="23"/>
      <c r="N638" s="24"/>
      <c r="O638" s="22"/>
      <c r="P638" s="23"/>
      <c r="Q638" s="23"/>
      <c r="R638" s="24"/>
    </row>
    <row r="639" spans="1:18" ht="15.75" x14ac:dyDescent="0.25">
      <c r="A639" s="61" t="s">
        <v>882</v>
      </c>
      <c r="B639" s="14"/>
      <c r="C639" s="15"/>
      <c r="D639" s="14" t="s">
        <v>875</v>
      </c>
      <c r="E639" s="33"/>
      <c r="F639" s="22"/>
      <c r="G639" s="23"/>
      <c r="H639" s="23"/>
      <c r="I639" s="23"/>
      <c r="J639" s="23"/>
      <c r="K639" s="23"/>
      <c r="L639" s="23"/>
      <c r="M639" s="23"/>
      <c r="N639" s="24"/>
      <c r="O639" s="22"/>
      <c r="P639" s="23"/>
      <c r="Q639" s="23"/>
      <c r="R639" s="24"/>
    </row>
    <row r="640" spans="1:18" ht="15.75" x14ac:dyDescent="0.25">
      <c r="A640" s="61" t="s">
        <v>883</v>
      </c>
      <c r="B640" s="14"/>
      <c r="C640" s="15"/>
      <c r="D640" s="14" t="s">
        <v>158</v>
      </c>
      <c r="E640" s="33"/>
      <c r="F640" s="22"/>
      <c r="G640" s="23"/>
      <c r="H640" s="23"/>
      <c r="I640" s="23"/>
      <c r="J640" s="23"/>
      <c r="K640" s="23"/>
      <c r="L640" s="23"/>
      <c r="M640" s="23"/>
      <c r="N640" s="24"/>
      <c r="O640" s="22"/>
      <c r="P640" s="23"/>
      <c r="Q640" s="23"/>
      <c r="R640" s="24"/>
    </row>
    <row r="641" spans="1:18" ht="15.75" x14ac:dyDescent="0.25">
      <c r="A641" s="61"/>
      <c r="B641" s="14"/>
      <c r="C641" s="15"/>
      <c r="D641" s="14"/>
      <c r="E641" s="33"/>
      <c r="F641" s="22"/>
      <c r="G641" s="23"/>
      <c r="H641" s="23"/>
      <c r="I641" s="23"/>
      <c r="J641" s="23"/>
      <c r="K641" s="23"/>
      <c r="L641" s="23"/>
      <c r="M641" s="23"/>
      <c r="N641" s="24"/>
      <c r="O641" s="22"/>
      <c r="P641" s="23"/>
      <c r="Q641" s="23"/>
      <c r="R641" s="24"/>
    </row>
    <row r="642" spans="1:18" ht="15.75" x14ac:dyDescent="0.25">
      <c r="A642" s="61" t="s">
        <v>884</v>
      </c>
      <c r="B642" s="14"/>
      <c r="C642" s="15" t="s">
        <v>885</v>
      </c>
      <c r="D642" s="14"/>
      <c r="E642" s="33"/>
      <c r="F642" s="16">
        <f t="shared" ref="F642:R642" si="86">SUM(F643:F647)</f>
        <v>0</v>
      </c>
      <c r="G642" s="17">
        <f t="shared" si="86"/>
        <v>0</v>
      </c>
      <c r="H642" s="17">
        <f t="shared" si="86"/>
        <v>0</v>
      </c>
      <c r="I642" s="17">
        <f t="shared" si="86"/>
        <v>0</v>
      </c>
      <c r="J642" s="17">
        <f t="shared" si="86"/>
        <v>0</v>
      </c>
      <c r="K642" s="17">
        <f t="shared" si="86"/>
        <v>0</v>
      </c>
      <c r="L642" s="17">
        <f t="shared" si="86"/>
        <v>0</v>
      </c>
      <c r="M642" s="17">
        <f t="shared" si="86"/>
        <v>0</v>
      </c>
      <c r="N642" s="19">
        <f t="shared" si="86"/>
        <v>0</v>
      </c>
      <c r="O642" s="16">
        <f t="shared" si="86"/>
        <v>0</v>
      </c>
      <c r="P642" s="17">
        <f t="shared" si="86"/>
        <v>0</v>
      </c>
      <c r="Q642" s="17">
        <f>SUM(Q643:Q647)</f>
        <v>0</v>
      </c>
      <c r="R642" s="19">
        <f t="shared" si="86"/>
        <v>0</v>
      </c>
    </row>
    <row r="643" spans="1:18" ht="15.75" x14ac:dyDescent="0.25">
      <c r="A643" s="61" t="s">
        <v>886</v>
      </c>
      <c r="B643" s="14"/>
      <c r="C643" s="15"/>
      <c r="D643" s="14" t="s">
        <v>869</v>
      </c>
      <c r="E643" s="33"/>
      <c r="F643" s="22"/>
      <c r="G643" s="23"/>
      <c r="H643" s="23"/>
      <c r="I643" s="23"/>
      <c r="J643" s="23"/>
      <c r="K643" s="23"/>
      <c r="L643" s="23"/>
      <c r="M643" s="23"/>
      <c r="N643" s="24"/>
      <c r="O643" s="22"/>
      <c r="P643" s="23"/>
      <c r="Q643" s="23"/>
      <c r="R643" s="24"/>
    </row>
    <row r="644" spans="1:18" ht="15.75" x14ac:dyDescent="0.25">
      <c r="A644" s="61" t="s">
        <v>887</v>
      </c>
      <c r="B644" s="14"/>
      <c r="C644" s="15"/>
      <c r="D644" s="14" t="s">
        <v>871</v>
      </c>
      <c r="E644" s="33"/>
      <c r="F644" s="22"/>
      <c r="G644" s="23"/>
      <c r="H644" s="23"/>
      <c r="I644" s="23"/>
      <c r="J644" s="23"/>
      <c r="K644" s="23"/>
      <c r="L644" s="23"/>
      <c r="M644" s="23"/>
      <c r="N644" s="24"/>
      <c r="O644" s="22"/>
      <c r="P644" s="23"/>
      <c r="Q644" s="23"/>
      <c r="R644" s="24"/>
    </row>
    <row r="645" spans="1:18" ht="15.75" x14ac:dyDescent="0.25">
      <c r="A645" s="61" t="s">
        <v>888</v>
      </c>
      <c r="B645" s="14"/>
      <c r="C645" s="15"/>
      <c r="D645" s="14" t="s">
        <v>873</v>
      </c>
      <c r="E645" s="33"/>
      <c r="F645" s="22"/>
      <c r="G645" s="23"/>
      <c r="H645" s="23"/>
      <c r="I645" s="23"/>
      <c r="J645" s="23"/>
      <c r="K645" s="23"/>
      <c r="L645" s="23"/>
      <c r="M645" s="23"/>
      <c r="N645" s="24"/>
      <c r="O645" s="22"/>
      <c r="P645" s="23"/>
      <c r="Q645" s="23"/>
      <c r="R645" s="24"/>
    </row>
    <row r="646" spans="1:18" ht="15.75" x14ac:dyDescent="0.25">
      <c r="A646" s="61" t="s">
        <v>889</v>
      </c>
      <c r="B646" s="14"/>
      <c r="C646" s="15"/>
      <c r="D646" s="14" t="s">
        <v>875</v>
      </c>
      <c r="E646" s="33"/>
      <c r="F646" s="22"/>
      <c r="G646" s="23"/>
      <c r="H646" s="23"/>
      <c r="I646" s="23"/>
      <c r="J646" s="23"/>
      <c r="K646" s="23"/>
      <c r="L646" s="23"/>
      <c r="M646" s="23"/>
      <c r="N646" s="24"/>
      <c r="O646" s="22"/>
      <c r="P646" s="23"/>
      <c r="Q646" s="23"/>
      <c r="R646" s="24"/>
    </row>
    <row r="647" spans="1:18" ht="15.75" x14ac:dyDescent="0.25">
      <c r="A647" s="61" t="s">
        <v>890</v>
      </c>
      <c r="B647" s="14"/>
      <c r="C647" s="15"/>
      <c r="D647" s="14" t="s">
        <v>158</v>
      </c>
      <c r="E647" s="33"/>
      <c r="F647" s="22"/>
      <c r="G647" s="23"/>
      <c r="H647" s="23"/>
      <c r="I647" s="23"/>
      <c r="J647" s="23"/>
      <c r="K647" s="23"/>
      <c r="L647" s="23"/>
      <c r="M647" s="23"/>
      <c r="N647" s="24"/>
      <c r="O647" s="22"/>
      <c r="P647" s="23"/>
      <c r="Q647" s="23"/>
      <c r="R647" s="24"/>
    </row>
    <row r="648" spans="1:18" ht="15.75" x14ac:dyDescent="0.25">
      <c r="A648" s="61"/>
      <c r="B648" s="14"/>
      <c r="C648" s="15"/>
      <c r="D648" s="14"/>
      <c r="E648" s="33"/>
      <c r="F648" s="22"/>
      <c r="G648" s="23"/>
      <c r="H648" s="23"/>
      <c r="I648" s="23"/>
      <c r="J648" s="23"/>
      <c r="K648" s="23"/>
      <c r="L648" s="23"/>
      <c r="M648" s="23"/>
      <c r="N648" s="24"/>
      <c r="O648" s="22"/>
      <c r="P648" s="23"/>
      <c r="Q648" s="23"/>
      <c r="R648" s="24"/>
    </row>
    <row r="649" spans="1:18" ht="15.75" x14ac:dyDescent="0.25">
      <c r="A649" s="61" t="s">
        <v>891</v>
      </c>
      <c r="B649" s="14"/>
      <c r="C649" s="15" t="s">
        <v>892</v>
      </c>
      <c r="D649" s="14"/>
      <c r="E649" s="33"/>
      <c r="F649" s="16"/>
      <c r="G649" s="17"/>
      <c r="H649" s="17"/>
      <c r="I649" s="17"/>
      <c r="J649" s="17"/>
      <c r="K649" s="17"/>
      <c r="L649" s="17"/>
      <c r="M649" s="17"/>
      <c r="N649" s="19"/>
      <c r="O649" s="16"/>
      <c r="P649" s="17"/>
      <c r="Q649" s="17"/>
      <c r="R649" s="19"/>
    </row>
    <row r="650" spans="1:18" ht="15.75" x14ac:dyDescent="0.25">
      <c r="A650" s="61"/>
      <c r="B650" s="14"/>
      <c r="C650" s="15"/>
      <c r="D650" s="14"/>
      <c r="E650" s="33"/>
      <c r="F650" s="22"/>
      <c r="G650" s="23"/>
      <c r="H650" s="23"/>
      <c r="I650" s="23"/>
      <c r="J650" s="23"/>
      <c r="K650" s="23"/>
      <c r="L650" s="23"/>
      <c r="M650" s="23"/>
      <c r="N650" s="24"/>
      <c r="O650" s="22"/>
      <c r="P650" s="23"/>
      <c r="Q650" s="23"/>
      <c r="R650" s="24"/>
    </row>
    <row r="651" spans="1:18" ht="15.75" x14ac:dyDescent="0.25">
      <c r="A651" s="61" t="s">
        <v>893</v>
      </c>
      <c r="B651" s="14"/>
      <c r="C651" s="15" t="s">
        <v>158</v>
      </c>
      <c r="D651" s="14"/>
      <c r="E651" s="33"/>
      <c r="F651" s="16"/>
      <c r="G651" s="17"/>
      <c r="H651" s="17"/>
      <c r="I651" s="17"/>
      <c r="J651" s="17"/>
      <c r="K651" s="17"/>
      <c r="L651" s="17"/>
      <c r="M651" s="17"/>
      <c r="N651" s="19"/>
      <c r="O651" s="16"/>
      <c r="P651" s="17"/>
      <c r="Q651" s="17"/>
      <c r="R651" s="19"/>
    </row>
    <row r="652" spans="1:18" ht="15.75" x14ac:dyDescent="0.25">
      <c r="A652" s="61"/>
      <c r="B652" s="14"/>
      <c r="C652" s="15"/>
      <c r="D652" s="14"/>
      <c r="E652" s="33"/>
      <c r="F652" s="74"/>
      <c r="G652" s="75"/>
      <c r="H652" s="75"/>
      <c r="I652" s="75"/>
      <c r="J652" s="75"/>
      <c r="K652" s="75"/>
      <c r="L652" s="75"/>
      <c r="M652" s="75"/>
      <c r="N652" s="76"/>
      <c r="O652" s="74"/>
      <c r="P652" s="75"/>
      <c r="Q652" s="75"/>
      <c r="R652" s="76"/>
    </row>
    <row r="653" spans="1:18" ht="19.5" thickBot="1" x14ac:dyDescent="0.35">
      <c r="A653" s="61"/>
      <c r="B653" s="25" t="s">
        <v>894</v>
      </c>
      <c r="C653" s="14"/>
      <c r="D653" s="14"/>
      <c r="E653" s="33"/>
      <c r="F653" s="26">
        <f t="shared" ref="F653:R653" si="87">SUM(F649,F651,F642,F635,F628,F612,F599,F595,F593,F588,F579,F568,F561,F557,F544,F531,F597)</f>
        <v>0</v>
      </c>
      <c r="G653" s="27">
        <f t="shared" si="87"/>
        <v>0</v>
      </c>
      <c r="H653" s="27">
        <f t="shared" si="87"/>
        <v>0</v>
      </c>
      <c r="I653" s="27">
        <f t="shared" si="87"/>
        <v>0</v>
      </c>
      <c r="J653" s="27">
        <f t="shared" si="87"/>
        <v>0</v>
      </c>
      <c r="K653" s="27">
        <f t="shared" si="87"/>
        <v>0</v>
      </c>
      <c r="L653" s="27">
        <f t="shared" si="87"/>
        <v>0</v>
      </c>
      <c r="M653" s="27">
        <f t="shared" si="87"/>
        <v>0</v>
      </c>
      <c r="N653" s="28">
        <f t="shared" si="87"/>
        <v>0</v>
      </c>
      <c r="O653" s="26">
        <f t="shared" si="87"/>
        <v>30309.951307999996</v>
      </c>
      <c r="P653" s="27">
        <f t="shared" si="87"/>
        <v>37045.496044</v>
      </c>
      <c r="Q653" s="27">
        <f t="shared" si="87"/>
        <v>57252.130245999986</v>
      </c>
      <c r="R653" s="28">
        <f t="shared" si="87"/>
        <v>2727.8956200000007</v>
      </c>
    </row>
    <row r="654" spans="1:18" ht="15" x14ac:dyDescent="0.2">
      <c r="A654" s="91"/>
      <c r="B654" s="91"/>
      <c r="C654" s="91"/>
      <c r="D654" s="91"/>
      <c r="F654" s="92"/>
      <c r="G654" s="92"/>
      <c r="H654" s="92"/>
      <c r="I654" s="92"/>
      <c r="J654" s="92"/>
      <c r="K654" s="92"/>
      <c r="L654" s="92"/>
      <c r="M654" s="92"/>
      <c r="N654" s="92"/>
    </row>
    <row r="655" spans="1:18" ht="15" x14ac:dyDescent="0.2">
      <c r="A655" s="93"/>
      <c r="B655" s="94"/>
      <c r="C655" s="91"/>
      <c r="D655" s="91"/>
      <c r="F655" s="95"/>
      <c r="G655" s="95"/>
      <c r="H655" s="95"/>
      <c r="I655" s="95"/>
      <c r="J655" s="95"/>
      <c r="K655" s="95"/>
      <c r="L655" s="95"/>
      <c r="M655" s="95"/>
      <c r="N655" s="95"/>
    </row>
    <row r="656" spans="1:18" ht="15" x14ac:dyDescent="0.2">
      <c r="A656" s="91"/>
      <c r="B656" s="91"/>
      <c r="C656" s="91"/>
      <c r="D656" s="91"/>
      <c r="F656" s="95"/>
      <c r="G656" s="95"/>
      <c r="H656" s="95"/>
      <c r="I656" s="95"/>
      <c r="J656" s="95"/>
      <c r="K656" s="95"/>
      <c r="L656" s="95"/>
      <c r="M656" s="95"/>
      <c r="N656" s="95"/>
    </row>
    <row r="657" spans="1:14" x14ac:dyDescent="0.2">
      <c r="A657"/>
      <c r="B657"/>
      <c r="C657"/>
      <c r="D657"/>
      <c r="E657"/>
      <c r="F657" s="96"/>
      <c r="G657" s="96"/>
      <c r="H657" s="96"/>
      <c r="I657" s="96"/>
      <c r="J657" s="96"/>
      <c r="K657" s="96"/>
      <c r="L657" s="96"/>
      <c r="M657" s="96"/>
      <c r="N657" s="96"/>
    </row>
    <row r="658" spans="1:14" x14ac:dyDescent="0.2">
      <c r="A658"/>
      <c r="B658"/>
      <c r="C658"/>
      <c r="D658"/>
      <c r="E658"/>
      <c r="F658" s="96"/>
      <c r="G658" s="96"/>
      <c r="H658" s="96"/>
      <c r="I658" s="96"/>
      <c r="J658" s="96"/>
      <c r="K658" s="96"/>
      <c r="L658" s="96"/>
      <c r="M658" s="96"/>
      <c r="N658" s="96"/>
    </row>
    <row r="659" spans="1:14" x14ac:dyDescent="0.2">
      <c r="A659"/>
      <c r="B659"/>
      <c r="C659"/>
      <c r="D659"/>
      <c r="E659"/>
      <c r="F659" s="96"/>
      <c r="G659" s="96"/>
      <c r="H659" s="96"/>
      <c r="I659" s="96"/>
      <c r="J659" s="96"/>
      <c r="K659" s="96"/>
      <c r="L659" s="96"/>
      <c r="M659" s="96"/>
      <c r="N659" s="96"/>
    </row>
    <row r="660" spans="1:14" x14ac:dyDescent="0.2">
      <c r="A660"/>
      <c r="B660"/>
      <c r="C660"/>
      <c r="D660"/>
      <c r="E660"/>
      <c r="F660" s="96"/>
      <c r="G660" s="96"/>
      <c r="H660" s="96"/>
      <c r="I660" s="96"/>
      <c r="J660" s="96"/>
      <c r="K660" s="96"/>
      <c r="L660" s="96"/>
      <c r="M660" s="96"/>
      <c r="N660" s="96"/>
    </row>
    <row r="661" spans="1:14" x14ac:dyDescent="0.2">
      <c r="A661"/>
      <c r="B661"/>
      <c r="C661"/>
      <c r="D661"/>
      <c r="E661"/>
      <c r="F661" s="96"/>
      <c r="G661" s="96"/>
      <c r="H661" s="96"/>
      <c r="I661" s="96"/>
      <c r="J661" s="96"/>
      <c r="K661" s="96"/>
      <c r="L661" s="96"/>
      <c r="M661" s="96"/>
      <c r="N661" s="96"/>
    </row>
    <row r="662" spans="1:14" x14ac:dyDescent="0.2">
      <c r="A662"/>
      <c r="B662"/>
      <c r="C662"/>
      <c r="D662"/>
      <c r="E662"/>
      <c r="F662" s="96"/>
      <c r="G662" s="96"/>
      <c r="H662" s="96"/>
      <c r="I662" s="96"/>
      <c r="J662" s="96"/>
      <c r="K662" s="96"/>
      <c r="L662" s="96"/>
      <c r="M662" s="96"/>
      <c r="N662" s="96"/>
    </row>
    <row r="663" spans="1:14" x14ac:dyDescent="0.2">
      <c r="A663"/>
      <c r="B663"/>
      <c r="C663"/>
      <c r="D663"/>
      <c r="E663"/>
      <c r="F663" s="96"/>
      <c r="G663" s="96"/>
      <c r="H663" s="96"/>
      <c r="I663" s="96"/>
      <c r="J663" s="96"/>
      <c r="K663" s="96"/>
      <c r="L663" s="96"/>
      <c r="M663" s="96"/>
      <c r="N663" s="96"/>
    </row>
    <row r="664" spans="1:14" x14ac:dyDescent="0.2">
      <c r="A664"/>
      <c r="B664"/>
      <c r="C664"/>
      <c r="D664"/>
      <c r="E664"/>
      <c r="F664" s="96"/>
      <c r="G664" s="96"/>
      <c r="H664" s="96"/>
      <c r="I664" s="96"/>
      <c r="J664" s="96"/>
      <c r="K664" s="96"/>
      <c r="L664" s="96"/>
      <c r="M664" s="96"/>
      <c r="N664" s="96"/>
    </row>
    <row r="665" spans="1:14" x14ac:dyDescent="0.2">
      <c r="A665"/>
      <c r="B665"/>
      <c r="C665"/>
      <c r="D665"/>
      <c r="E665"/>
      <c r="F665" s="96"/>
      <c r="G665" s="96"/>
      <c r="H665" s="96"/>
      <c r="I665" s="96"/>
      <c r="J665" s="96"/>
      <c r="K665" s="96"/>
      <c r="L665" s="96"/>
      <c r="M665" s="96"/>
      <c r="N665" s="96"/>
    </row>
    <row r="666" spans="1:14" x14ac:dyDescent="0.2">
      <c r="A666"/>
      <c r="B666"/>
      <c r="C666"/>
      <c r="D666"/>
      <c r="E666"/>
      <c r="F666" s="96"/>
      <c r="G666" s="96"/>
      <c r="H666" s="96"/>
      <c r="I666" s="96"/>
      <c r="J666" s="96"/>
      <c r="K666" s="96"/>
      <c r="L666" s="96"/>
      <c r="M666" s="96"/>
      <c r="N666" s="96"/>
    </row>
    <row r="667" spans="1:14" x14ac:dyDescent="0.2">
      <c r="A667"/>
      <c r="B667"/>
      <c r="C667"/>
      <c r="D667"/>
      <c r="E667"/>
      <c r="F667" s="96"/>
      <c r="G667" s="96"/>
      <c r="H667" s="96"/>
      <c r="I667" s="96"/>
      <c r="J667" s="96"/>
      <c r="K667" s="96"/>
      <c r="L667" s="96"/>
      <c r="M667" s="96"/>
      <c r="N667" s="96"/>
    </row>
    <row r="668" spans="1:14" x14ac:dyDescent="0.2">
      <c r="A668"/>
      <c r="B668"/>
      <c r="C668"/>
      <c r="D668"/>
      <c r="E668"/>
      <c r="F668" s="96"/>
      <c r="G668" s="96"/>
      <c r="H668" s="96"/>
      <c r="I668" s="96"/>
      <c r="J668" s="96"/>
      <c r="K668" s="96"/>
      <c r="L668" s="96"/>
      <c r="M668" s="96"/>
      <c r="N668" s="96"/>
    </row>
    <row r="669" spans="1:14" x14ac:dyDescent="0.2">
      <c r="A669"/>
      <c r="B669"/>
      <c r="C669"/>
      <c r="D669"/>
      <c r="E669"/>
      <c r="F669" s="96"/>
      <c r="G669" s="96"/>
      <c r="H669" s="96"/>
      <c r="I669" s="96"/>
      <c r="J669" s="96"/>
      <c r="K669" s="96"/>
      <c r="L669" s="96"/>
      <c r="M669" s="96"/>
      <c r="N669" s="96"/>
    </row>
    <row r="670" spans="1:14" x14ac:dyDescent="0.2">
      <c r="A670"/>
      <c r="B670"/>
      <c r="C670"/>
      <c r="D670"/>
      <c r="E670"/>
      <c r="F670" s="96"/>
      <c r="G670" s="96"/>
      <c r="H670" s="96"/>
      <c r="I670" s="96"/>
      <c r="J670" s="96"/>
      <c r="K670" s="96"/>
      <c r="L670" s="96"/>
      <c r="M670" s="96"/>
      <c r="N670" s="96"/>
    </row>
    <row r="671" spans="1:14" x14ac:dyDescent="0.2">
      <c r="A671"/>
      <c r="B671"/>
      <c r="C671"/>
      <c r="D671"/>
      <c r="E671"/>
      <c r="F671" s="96"/>
      <c r="G671" s="96"/>
      <c r="H671" s="96"/>
      <c r="I671" s="96"/>
      <c r="J671" s="96"/>
      <c r="K671" s="96"/>
      <c r="L671" s="96"/>
      <c r="M671" s="96"/>
      <c r="N671" s="96"/>
    </row>
    <row r="672" spans="1:14" x14ac:dyDescent="0.2">
      <c r="A672"/>
      <c r="B672"/>
      <c r="C672"/>
      <c r="D672"/>
      <c r="E672"/>
      <c r="F672" s="96"/>
      <c r="G672" s="96"/>
      <c r="H672" s="96"/>
      <c r="I672" s="96"/>
      <c r="J672" s="96"/>
      <c r="K672" s="96"/>
      <c r="L672" s="96"/>
      <c r="M672" s="96"/>
      <c r="N672" s="96"/>
    </row>
    <row r="673" spans="1:14" x14ac:dyDescent="0.2">
      <c r="A673"/>
      <c r="B673"/>
      <c r="C673"/>
      <c r="D673"/>
      <c r="E673"/>
      <c r="F673" s="96"/>
      <c r="G673" s="96"/>
      <c r="H673" s="96"/>
      <c r="I673" s="96"/>
      <c r="J673" s="96"/>
      <c r="K673" s="96"/>
      <c r="L673" s="96"/>
      <c r="M673" s="96"/>
      <c r="N673" s="96"/>
    </row>
    <row r="674" spans="1:14" x14ac:dyDescent="0.2">
      <c r="A674"/>
      <c r="B674"/>
      <c r="C674"/>
      <c r="D674"/>
      <c r="E674"/>
      <c r="F674" s="96"/>
      <c r="G674" s="96"/>
      <c r="H674" s="96"/>
      <c r="I674" s="96"/>
      <c r="J674" s="96"/>
      <c r="K674" s="96"/>
      <c r="L674" s="96"/>
      <c r="M674" s="96"/>
      <c r="N674" s="96"/>
    </row>
    <row r="675" spans="1:14" x14ac:dyDescent="0.2">
      <c r="A675"/>
      <c r="B675"/>
      <c r="C675"/>
      <c r="D675"/>
      <c r="E675"/>
      <c r="F675" s="96"/>
      <c r="G675" s="96"/>
      <c r="H675" s="96"/>
      <c r="I675" s="96"/>
      <c r="J675" s="96"/>
      <c r="K675" s="96"/>
      <c r="L675" s="96"/>
      <c r="M675" s="96"/>
      <c r="N675" s="96"/>
    </row>
    <row r="676" spans="1:14" x14ac:dyDescent="0.2">
      <c r="A676"/>
      <c r="B676"/>
      <c r="C676"/>
      <c r="D676"/>
      <c r="E676"/>
      <c r="F676" s="96"/>
      <c r="G676" s="96"/>
      <c r="H676" s="96"/>
      <c r="I676" s="96"/>
      <c r="J676" s="96"/>
      <c r="K676" s="96"/>
      <c r="L676" s="96"/>
      <c r="M676" s="96"/>
      <c r="N676" s="96"/>
    </row>
    <row r="677" spans="1:14" x14ac:dyDescent="0.2">
      <c r="A677"/>
      <c r="B677"/>
      <c r="C677"/>
      <c r="D677"/>
      <c r="E677"/>
      <c r="F677" s="96"/>
      <c r="G677" s="96"/>
      <c r="H677" s="96"/>
      <c r="I677" s="96"/>
      <c r="J677" s="96"/>
      <c r="K677" s="96"/>
      <c r="L677" s="96"/>
      <c r="M677" s="96"/>
      <c r="N677" s="96"/>
    </row>
    <row r="678" spans="1:14" x14ac:dyDescent="0.2">
      <c r="A678"/>
      <c r="B678"/>
      <c r="C678"/>
      <c r="D678"/>
      <c r="E678"/>
      <c r="F678" s="96"/>
      <c r="G678" s="96"/>
      <c r="H678" s="96"/>
      <c r="I678" s="96"/>
      <c r="J678" s="96"/>
      <c r="K678" s="96"/>
      <c r="L678" s="96"/>
      <c r="M678" s="96"/>
      <c r="N678" s="96"/>
    </row>
    <row r="679" spans="1:14" x14ac:dyDescent="0.2">
      <c r="A679"/>
      <c r="B679"/>
      <c r="C679"/>
      <c r="D679"/>
      <c r="E679"/>
      <c r="F679" s="96"/>
      <c r="G679" s="96"/>
      <c r="H679" s="96"/>
      <c r="I679" s="96"/>
      <c r="J679" s="96"/>
      <c r="K679" s="96"/>
      <c r="L679" s="96"/>
      <c r="M679" s="96"/>
      <c r="N679" s="96"/>
    </row>
    <row r="680" spans="1:14" x14ac:dyDescent="0.2">
      <c r="A680"/>
      <c r="B680"/>
      <c r="C680"/>
      <c r="D680"/>
      <c r="E680"/>
      <c r="F680" s="96"/>
      <c r="G680" s="96"/>
      <c r="H680" s="96"/>
      <c r="I680" s="96"/>
      <c r="J680" s="96"/>
      <c r="K680" s="96"/>
      <c r="L680" s="96"/>
      <c r="M680" s="96"/>
      <c r="N680" s="96"/>
    </row>
    <row r="681" spans="1:14" x14ac:dyDescent="0.2">
      <c r="F681" s="95"/>
      <c r="G681" s="95"/>
      <c r="H681" s="95"/>
      <c r="I681" s="95"/>
      <c r="J681" s="95"/>
      <c r="K681" s="95"/>
      <c r="L681" s="95"/>
      <c r="M681" s="95"/>
      <c r="N681" s="95"/>
    </row>
    <row r="682" spans="1:14" x14ac:dyDescent="0.2">
      <c r="F682" s="95"/>
      <c r="G682" s="95"/>
      <c r="H682" s="95"/>
      <c r="I682" s="95"/>
      <c r="J682" s="95"/>
      <c r="K682" s="95"/>
      <c r="L682" s="95"/>
      <c r="M682" s="95"/>
      <c r="N682" s="95"/>
    </row>
  </sheetData>
  <mergeCells count="57">
    <mergeCell ref="B452:D452"/>
    <mergeCell ref="B495:D495"/>
    <mergeCell ref="B529:D529"/>
    <mergeCell ref="B577:D577"/>
    <mergeCell ref="B626:D626"/>
    <mergeCell ref="B416:D416"/>
    <mergeCell ref="C75:D75"/>
    <mergeCell ref="C204:D204"/>
    <mergeCell ref="C248:D248"/>
    <mergeCell ref="C252:D252"/>
    <mergeCell ref="C257:D257"/>
    <mergeCell ref="B202:D202"/>
    <mergeCell ref="B241:D241"/>
    <mergeCell ref="B275:D275"/>
    <mergeCell ref="B311:D311"/>
    <mergeCell ref="B119:D119"/>
    <mergeCell ref="B153:D153"/>
    <mergeCell ref="C236:D236"/>
    <mergeCell ref="F73:N73"/>
    <mergeCell ref="B344:D344"/>
    <mergeCell ref="B377:D377"/>
    <mergeCell ref="F2:N2"/>
    <mergeCell ref="F46:N46"/>
    <mergeCell ref="F275:N275"/>
    <mergeCell ref="F119:N119"/>
    <mergeCell ref="F241:N241"/>
    <mergeCell ref="F344:N344"/>
    <mergeCell ref="F377:N377"/>
    <mergeCell ref="B2:D2"/>
    <mergeCell ref="B46:D46"/>
    <mergeCell ref="B73:D73"/>
    <mergeCell ref="F577:N577"/>
    <mergeCell ref="F626:N626"/>
    <mergeCell ref="F529:N529"/>
    <mergeCell ref="F153:N153"/>
    <mergeCell ref="F202:N202"/>
    <mergeCell ref="F311:N311"/>
    <mergeCell ref="F495:N495"/>
    <mergeCell ref="F416:N416"/>
    <mergeCell ref="F452:N452"/>
    <mergeCell ref="O153:R153"/>
    <mergeCell ref="O202:R202"/>
    <mergeCell ref="O241:R241"/>
    <mergeCell ref="O275:R275"/>
    <mergeCell ref="O2:R2"/>
    <mergeCell ref="O46:R46"/>
    <mergeCell ref="O73:R73"/>
    <mergeCell ref="O119:R119"/>
    <mergeCell ref="O311:R311"/>
    <mergeCell ref="O344:R344"/>
    <mergeCell ref="O377:R377"/>
    <mergeCell ref="O416:R416"/>
    <mergeCell ref="O626:R626"/>
    <mergeCell ref="O452:R452"/>
    <mergeCell ref="O495:R495"/>
    <mergeCell ref="O529:R529"/>
    <mergeCell ref="O577:R577"/>
  </mergeCells>
  <phoneticPr fontId="0" type="noConversion"/>
  <pageMargins left="0.74803149606299213" right="0.70866141732283472" top="1.0236220472440944" bottom="0.70866141732283472" header="0.70866141732283472" footer="0.27559055118110237"/>
  <pageSetup paperSize="9" scale="58" fitToHeight="15" orientation="landscape" horizontalDpi="360" verticalDpi="360" r:id="rId1"/>
  <headerFooter alignWithMargins="0">
    <oddHeader>&amp;RAño 2006&amp;CTOTAL ESPAÑA</oddHeader>
    <oddFooter>&amp;L&amp;"Garamond,Normal"Sección II: Metales pesados
&amp;R&amp;"Garamond,Normal" Página &amp;P de &amp;N                               &amp;CSerie 1990-2021</oddFooter>
  </headerFooter>
  <rowBreaks count="16" manualBreakCount="16">
    <brk id="44" max="34" man="1"/>
    <brk id="71" max="34" man="1"/>
    <brk id="117" max="34" man="1"/>
    <brk id="151" max="34" man="1"/>
    <brk id="200" max="34" man="1"/>
    <brk id="239" max="34" man="1"/>
    <brk id="273" max="34" man="1"/>
    <brk id="309" max="34" man="1"/>
    <brk id="342" max="34" man="1"/>
    <brk id="375" max="34" man="1"/>
    <brk id="414" max="34" man="1"/>
    <brk id="450" max="34" man="1"/>
    <brk id="493" max="34" man="1"/>
    <brk id="527" max="34" man="1"/>
    <brk id="575" max="34" man="1"/>
    <brk id="624" max="3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2"/>
  <dimension ref="A1:S682"/>
  <sheetViews>
    <sheetView showGridLines="0" zoomScaleNormal="100" workbookViewId="0"/>
  </sheetViews>
  <sheetFormatPr baseColWidth="10" defaultRowHeight="12.75" x14ac:dyDescent="0.2"/>
  <cols>
    <col min="1" max="1" width="9.5703125" style="21" customWidth="1"/>
    <col min="2" max="2" width="2.5703125" style="21" customWidth="1"/>
    <col min="3" max="3" width="2.42578125" style="21" customWidth="1"/>
    <col min="4" max="4" width="58.42578125" style="21" customWidth="1"/>
    <col min="5" max="5" width="7.140625" style="21" customWidth="1"/>
    <col min="6" max="6" width="12.7109375" style="194" customWidth="1"/>
    <col min="7" max="7" width="12.7109375" style="46" customWidth="1"/>
    <col min="8" max="8" width="15.85546875" style="46" bestFit="1" customWidth="1"/>
    <col min="9" max="10" width="16.140625" style="46" bestFit="1" customWidth="1"/>
    <col min="11" max="11" width="15" style="46" bestFit="1" customWidth="1"/>
    <col min="12" max="13" width="12.7109375" style="46" customWidth="1"/>
    <col min="14" max="16" width="11.42578125" style="20"/>
    <col min="17" max="16384" width="11.42578125" style="21"/>
  </cols>
  <sheetData>
    <row r="1" spans="1:16" s="4" customFormat="1" ht="16.5" thickBot="1" x14ac:dyDescent="0.3">
      <c r="A1" s="178"/>
      <c r="B1" s="1"/>
      <c r="C1" s="1"/>
      <c r="D1" s="1"/>
      <c r="E1" s="1"/>
      <c r="F1" s="190"/>
      <c r="G1" s="2"/>
      <c r="H1" s="2"/>
      <c r="I1" s="2"/>
      <c r="J1" s="2"/>
      <c r="K1" s="2"/>
      <c r="L1" s="2"/>
      <c r="M1" s="2"/>
      <c r="N1" s="3"/>
      <c r="O1" s="3"/>
      <c r="P1" s="3"/>
    </row>
    <row r="2" spans="1:16" s="8" customFormat="1" ht="32.25" customHeight="1" x14ac:dyDescent="0.25">
      <c r="A2" s="5">
        <v>1</v>
      </c>
      <c r="B2" s="195" t="s">
        <v>0</v>
      </c>
      <c r="C2" s="196"/>
      <c r="D2" s="197"/>
      <c r="E2" s="6"/>
      <c r="F2" s="198" t="s">
        <v>909</v>
      </c>
      <c r="G2" s="199"/>
      <c r="H2" s="199"/>
      <c r="I2" s="199"/>
      <c r="J2" s="199"/>
      <c r="K2" s="199"/>
      <c r="L2" s="199"/>
      <c r="M2" s="200"/>
      <c r="N2" s="7"/>
      <c r="O2" s="7"/>
      <c r="P2" s="7"/>
    </row>
    <row r="3" spans="1:16" s="8" customFormat="1" ht="15.75" thickBot="1" x14ac:dyDescent="0.3">
      <c r="A3" s="174"/>
      <c r="B3" s="10"/>
      <c r="C3" s="10"/>
      <c r="D3" s="10"/>
      <c r="E3" s="9"/>
      <c r="F3" s="11" t="s">
        <v>910</v>
      </c>
      <c r="G3" s="12" t="s">
        <v>911</v>
      </c>
      <c r="H3" s="12" t="s">
        <v>966</v>
      </c>
      <c r="I3" s="12" t="s">
        <v>967</v>
      </c>
      <c r="J3" s="12" t="s">
        <v>964</v>
      </c>
      <c r="K3" s="12" t="s">
        <v>965</v>
      </c>
      <c r="L3" s="12" t="s">
        <v>912</v>
      </c>
      <c r="M3" s="13" t="s">
        <v>913</v>
      </c>
      <c r="N3" s="7"/>
      <c r="O3" s="7"/>
      <c r="P3" s="7"/>
    </row>
    <row r="4" spans="1:16" ht="15.75" x14ac:dyDescent="0.25">
      <c r="A4" s="61" t="s">
        <v>10</v>
      </c>
      <c r="B4" s="14"/>
      <c r="C4" s="15" t="s">
        <v>11</v>
      </c>
      <c r="D4" s="14"/>
      <c r="E4" s="14"/>
      <c r="F4" s="186">
        <f t="shared" ref="F4:M4" si="0">SUM(F5:F9)</f>
        <v>0</v>
      </c>
      <c r="G4" s="187">
        <f t="shared" ref="G4:K4" si="1">SUM(G5:G9)</f>
        <v>3.7929716287801765</v>
      </c>
      <c r="H4" s="188">
        <f t="shared" si="1"/>
        <v>5.2549499983458832</v>
      </c>
      <c r="I4" s="188">
        <f t="shared" si="1"/>
        <v>30.863579605310189</v>
      </c>
      <c r="J4" s="188">
        <f t="shared" si="1"/>
        <v>21.553214565073358</v>
      </c>
      <c r="K4" s="188">
        <f t="shared" si="1"/>
        <v>7.8549184547738031</v>
      </c>
      <c r="L4" s="188">
        <f t="shared" si="0"/>
        <v>65.526660115412966</v>
      </c>
      <c r="M4" s="189">
        <f t="shared" si="0"/>
        <v>2.1394254681346E-3</v>
      </c>
    </row>
    <row r="5" spans="1:16" ht="15.75" x14ac:dyDescent="0.25">
      <c r="A5" s="61" t="s">
        <v>12</v>
      </c>
      <c r="B5" s="14"/>
      <c r="C5" s="14"/>
      <c r="D5" s="14" t="s">
        <v>13</v>
      </c>
      <c r="E5" s="14"/>
      <c r="F5" s="22"/>
      <c r="G5" s="23">
        <v>3.5340189569534157</v>
      </c>
      <c r="H5" s="113">
        <v>0.49697497623907078</v>
      </c>
      <c r="I5" s="113">
        <v>23.884102636762773</v>
      </c>
      <c r="J5" s="113">
        <v>18.772547409463275</v>
      </c>
      <c r="K5" s="113">
        <v>1.1300861395723134</v>
      </c>
      <c r="L5" s="113">
        <v>44.283708959372824</v>
      </c>
      <c r="M5" s="24">
        <v>2.1074684601650002E-3</v>
      </c>
    </row>
    <row r="6" spans="1:16" ht="15.75" x14ac:dyDescent="0.25">
      <c r="A6" s="61" t="s">
        <v>14</v>
      </c>
      <c r="B6" s="14"/>
      <c r="C6" s="14"/>
      <c r="D6" s="14" t="s">
        <v>15</v>
      </c>
      <c r="E6" s="14"/>
      <c r="F6" s="22"/>
      <c r="G6" s="23">
        <v>0.14579995958565223</v>
      </c>
      <c r="H6" s="113">
        <v>1.3589014991419879</v>
      </c>
      <c r="I6" s="113">
        <v>0.40790345499265168</v>
      </c>
      <c r="J6" s="113">
        <v>0.33648986087154859</v>
      </c>
      <c r="K6" s="113">
        <v>0.32522303079666681</v>
      </c>
      <c r="L6" s="113">
        <v>2.4285178777158958</v>
      </c>
      <c r="M6" s="24">
        <v>1.5744635035599999E-5</v>
      </c>
    </row>
    <row r="7" spans="1:16" ht="15.75" x14ac:dyDescent="0.25">
      <c r="A7" s="61" t="s">
        <v>16</v>
      </c>
      <c r="B7" s="14"/>
      <c r="C7" s="14"/>
      <c r="D7" s="14" t="s">
        <v>17</v>
      </c>
      <c r="E7" s="14"/>
      <c r="F7" s="22"/>
      <c r="G7" s="23">
        <v>1.8592039615822391E-2</v>
      </c>
      <c r="H7" s="113">
        <v>2.9080104239328546</v>
      </c>
      <c r="I7" s="113">
        <v>4.7525611289468541</v>
      </c>
      <c r="J7" s="113">
        <v>1.5789382594885117</v>
      </c>
      <c r="K7" s="113">
        <v>1.3130768021306589</v>
      </c>
      <c r="L7" s="113">
        <v>10.552586611781372</v>
      </c>
      <c r="M7" s="24">
        <v>1.5999999999999999E-5</v>
      </c>
    </row>
    <row r="8" spans="1:16" ht="15.75" x14ac:dyDescent="0.25">
      <c r="A8" s="61" t="s">
        <v>18</v>
      </c>
      <c r="B8" s="14"/>
      <c r="C8" s="14"/>
      <c r="D8" s="14" t="s">
        <v>19</v>
      </c>
      <c r="E8" s="14"/>
      <c r="F8" s="22"/>
      <c r="G8" s="23">
        <v>2.6016067388322333E-2</v>
      </c>
      <c r="H8" s="113">
        <v>0.28620290874741544</v>
      </c>
      <c r="I8" s="113">
        <v>0.80873697314472859</v>
      </c>
      <c r="J8" s="113">
        <v>0.56669119897434184</v>
      </c>
      <c r="K8" s="113">
        <v>4.5653048191379861</v>
      </c>
      <c r="L8" s="113">
        <v>6.2269355912118192</v>
      </c>
      <c r="M8" s="24"/>
    </row>
    <row r="9" spans="1:16" ht="15.75" x14ac:dyDescent="0.25">
      <c r="A9" s="61" t="s">
        <v>20</v>
      </c>
      <c r="B9" s="14"/>
      <c r="C9" s="14"/>
      <c r="D9" s="14" t="s">
        <v>21</v>
      </c>
      <c r="E9" s="14"/>
      <c r="F9" s="22"/>
      <c r="G9" s="23">
        <v>6.8544605236963652E-2</v>
      </c>
      <c r="H9" s="113">
        <v>0.20486019028455421</v>
      </c>
      <c r="I9" s="113">
        <v>1.0102754114631809</v>
      </c>
      <c r="J9" s="113">
        <v>0.29854783627567649</v>
      </c>
      <c r="K9" s="113">
        <v>0.52122766313617741</v>
      </c>
      <c r="L9" s="113">
        <v>2.0349110753310562</v>
      </c>
      <c r="M9" s="24">
        <v>2.1237293399999999E-7</v>
      </c>
    </row>
    <row r="10" spans="1:16" ht="15.75" x14ac:dyDescent="0.25">
      <c r="A10" s="61"/>
      <c r="B10" s="14"/>
      <c r="C10" s="14"/>
      <c r="D10" s="14"/>
      <c r="E10" s="14"/>
      <c r="F10" s="22"/>
      <c r="G10" s="23"/>
      <c r="H10" s="113"/>
      <c r="I10" s="113"/>
      <c r="J10" s="113"/>
      <c r="K10" s="113"/>
      <c r="L10" s="113"/>
      <c r="M10" s="24"/>
    </row>
    <row r="11" spans="1:16" ht="15.75" x14ac:dyDescent="0.25">
      <c r="A11" s="61" t="s">
        <v>22</v>
      </c>
      <c r="B11" s="14"/>
      <c r="C11" s="15" t="s">
        <v>23</v>
      </c>
      <c r="D11" s="14"/>
      <c r="E11" s="14"/>
      <c r="F11" s="16">
        <f t="shared" ref="F11:M11" si="2">SUM(F12:F16)</f>
        <v>4.9200000000000003E-4</v>
      </c>
      <c r="G11" s="17">
        <f t="shared" ref="G11:K11" si="3">SUM(G12:G16)</f>
        <v>1.0518127794E-2</v>
      </c>
      <c r="H11" s="111">
        <f t="shared" si="3"/>
        <v>0.98482944053088006</v>
      </c>
      <c r="I11" s="111">
        <f t="shared" si="3"/>
        <v>1.5764310735163201</v>
      </c>
      <c r="J11" s="111">
        <f t="shared" si="3"/>
        <v>0.49254462007632005</v>
      </c>
      <c r="K11" s="111">
        <f t="shared" si="3"/>
        <v>0.39406960231631999</v>
      </c>
      <c r="L11" s="111">
        <f t="shared" si="2"/>
        <v>3.4478747364398403</v>
      </c>
      <c r="M11" s="112">
        <f t="shared" si="2"/>
        <v>0</v>
      </c>
    </row>
    <row r="12" spans="1:16" ht="15.75" x14ac:dyDescent="0.25">
      <c r="A12" s="61" t="s">
        <v>24</v>
      </c>
      <c r="B12" s="14"/>
      <c r="C12" s="14"/>
      <c r="D12" s="14" t="s">
        <v>13</v>
      </c>
      <c r="E12" s="14"/>
      <c r="F12" s="22"/>
      <c r="G12" s="23"/>
      <c r="H12" s="113"/>
      <c r="I12" s="113"/>
      <c r="J12" s="113"/>
      <c r="K12" s="113"/>
      <c r="L12" s="113"/>
      <c r="M12" s="24"/>
    </row>
    <row r="13" spans="1:16" ht="15.75" x14ac:dyDescent="0.25">
      <c r="A13" s="61" t="s">
        <v>25</v>
      </c>
      <c r="B13" s="14"/>
      <c r="C13" s="14"/>
      <c r="D13" s="14" t="s">
        <v>15</v>
      </c>
      <c r="E13" s="14"/>
      <c r="F13" s="22"/>
      <c r="G13" s="23"/>
      <c r="H13" s="113"/>
      <c r="I13" s="113"/>
      <c r="J13" s="113"/>
      <c r="K13" s="113"/>
      <c r="L13" s="113"/>
      <c r="M13" s="24"/>
    </row>
    <row r="14" spans="1:16" ht="15.75" x14ac:dyDescent="0.25">
      <c r="A14" s="61" t="s">
        <v>26</v>
      </c>
      <c r="B14" s="14"/>
      <c r="C14" s="14"/>
      <c r="D14" s="14" t="s">
        <v>17</v>
      </c>
      <c r="E14" s="14"/>
      <c r="F14" s="22">
        <v>4.9200000000000003E-4</v>
      </c>
      <c r="G14" s="23">
        <v>1.0518127794E-2</v>
      </c>
      <c r="H14" s="113">
        <v>0.98482944053088006</v>
      </c>
      <c r="I14" s="113">
        <v>1.5764310735163201</v>
      </c>
      <c r="J14" s="113">
        <v>0.49254462007632005</v>
      </c>
      <c r="K14" s="113">
        <v>0.39406960231631999</v>
      </c>
      <c r="L14" s="113">
        <v>3.4478747364398403</v>
      </c>
      <c r="M14" s="24">
        <v>0</v>
      </c>
    </row>
    <row r="15" spans="1:16" ht="15.75" x14ac:dyDescent="0.25">
      <c r="A15" s="61" t="s">
        <v>27</v>
      </c>
      <c r="B15" s="14"/>
      <c r="C15" s="14"/>
      <c r="D15" s="14" t="s">
        <v>19</v>
      </c>
      <c r="E15" s="14"/>
      <c r="F15" s="22"/>
      <c r="G15" s="23"/>
      <c r="H15" s="113"/>
      <c r="I15" s="113"/>
      <c r="J15" s="113"/>
      <c r="K15" s="113"/>
      <c r="L15" s="113"/>
      <c r="M15" s="24"/>
    </row>
    <row r="16" spans="1:16" ht="15.75" x14ac:dyDescent="0.25">
      <c r="A16" s="61" t="s">
        <v>28</v>
      </c>
      <c r="B16" s="14"/>
      <c r="C16" s="14"/>
      <c r="D16" s="14" t="s">
        <v>21</v>
      </c>
      <c r="E16" s="14"/>
      <c r="F16" s="22"/>
      <c r="G16" s="23"/>
      <c r="H16" s="113"/>
      <c r="I16" s="113"/>
      <c r="J16" s="113"/>
      <c r="K16" s="113"/>
      <c r="L16" s="113"/>
      <c r="M16" s="24"/>
    </row>
    <row r="17" spans="1:13" ht="15.75" x14ac:dyDescent="0.25">
      <c r="A17" s="61"/>
      <c r="B17" s="14"/>
      <c r="C17" s="14"/>
      <c r="D17" s="14"/>
      <c r="E17" s="14"/>
      <c r="F17" s="22"/>
      <c r="G17" s="23"/>
      <c r="H17" s="113"/>
      <c r="I17" s="113"/>
      <c r="J17" s="113"/>
      <c r="K17" s="113"/>
      <c r="L17" s="113"/>
      <c r="M17" s="24"/>
    </row>
    <row r="18" spans="1:13" ht="15.75" x14ac:dyDescent="0.25">
      <c r="A18" s="61" t="s">
        <v>29</v>
      </c>
      <c r="B18" s="14"/>
      <c r="C18" s="15" t="s">
        <v>30</v>
      </c>
      <c r="D18" s="14"/>
      <c r="E18" s="14"/>
      <c r="F18" s="16">
        <f t="shared" ref="F18:M18" si="4">SUM(F19:F24)</f>
        <v>0</v>
      </c>
      <c r="G18" s="17">
        <f t="shared" ref="G18:K18" si="5">SUM(G19:G24)</f>
        <v>0.18425775138432976</v>
      </c>
      <c r="H18" s="111">
        <f t="shared" si="5"/>
        <v>6.81342465904171E-2</v>
      </c>
      <c r="I18" s="111">
        <f t="shared" si="5"/>
        <v>0.40902204691720412</v>
      </c>
      <c r="J18" s="111">
        <f t="shared" si="5"/>
        <v>8.6399894491883802E-2</v>
      </c>
      <c r="K18" s="111">
        <f t="shared" si="5"/>
        <v>0.33783629627303852</v>
      </c>
      <c r="L18" s="111">
        <f t="shared" si="4"/>
        <v>0.90139249183339343</v>
      </c>
      <c r="M18" s="112">
        <f t="shared" si="4"/>
        <v>0</v>
      </c>
    </row>
    <row r="19" spans="1:13" ht="15.75" x14ac:dyDescent="0.25">
      <c r="A19" s="61" t="s">
        <v>31</v>
      </c>
      <c r="B19" s="14"/>
      <c r="C19" s="14"/>
      <c r="D19" s="14" t="s">
        <v>13</v>
      </c>
      <c r="E19" s="14"/>
      <c r="F19" s="22"/>
      <c r="G19" s="23">
        <v>7.4141275051354365E-3</v>
      </c>
      <c r="H19" s="113">
        <v>1.5438744921600001E-4</v>
      </c>
      <c r="I19" s="113">
        <v>1.12359861254784E-2</v>
      </c>
      <c r="J19" s="113">
        <v>1.456292378112E-4</v>
      </c>
      <c r="K19" s="113">
        <v>1.456292378112E-4</v>
      </c>
      <c r="L19" s="113">
        <v>1.16816320503168E-2</v>
      </c>
      <c r="M19" s="24"/>
    </row>
    <row r="20" spans="1:13" ht="15.75" x14ac:dyDescent="0.25">
      <c r="A20" s="61" t="s">
        <v>32</v>
      </c>
      <c r="B20" s="14"/>
      <c r="C20" s="14"/>
      <c r="D20" s="14" t="s">
        <v>15</v>
      </c>
      <c r="E20" s="14"/>
      <c r="F20" s="22"/>
      <c r="G20" s="23">
        <v>4.2571766030763923E-2</v>
      </c>
      <c r="H20" s="113">
        <v>9.997485374235799E-3</v>
      </c>
      <c r="I20" s="113">
        <v>7.946367320764601E-2</v>
      </c>
      <c r="J20" s="113">
        <v>1.1008704681306001E-2</v>
      </c>
      <c r="K20" s="113">
        <v>1.1008704681306001E-2</v>
      </c>
      <c r="L20" s="113">
        <v>0.11147855745102711</v>
      </c>
      <c r="M20" s="24"/>
    </row>
    <row r="21" spans="1:13" ht="15.75" x14ac:dyDescent="0.25">
      <c r="A21" s="61" t="s">
        <v>33</v>
      </c>
      <c r="B21" s="14"/>
      <c r="C21" s="14"/>
      <c r="D21" s="14" t="s">
        <v>17</v>
      </c>
      <c r="E21" s="14"/>
      <c r="F21" s="22"/>
      <c r="G21" s="23">
        <v>4.5735749179567128E-3</v>
      </c>
      <c r="H21" s="113">
        <v>1.0235957242762E-3</v>
      </c>
      <c r="I21" s="113">
        <v>8.5033623380849008E-3</v>
      </c>
      <c r="J21" s="113">
        <v>9.9212603230139991E-4</v>
      </c>
      <c r="K21" s="113">
        <v>9.9212603230139991E-4</v>
      </c>
      <c r="L21" s="113">
        <v>1.1511198208988899E-2</v>
      </c>
      <c r="M21" s="24"/>
    </row>
    <row r="22" spans="1:13" ht="15.75" x14ac:dyDescent="0.25">
      <c r="A22" s="61" t="s">
        <v>34</v>
      </c>
      <c r="B22" s="14"/>
      <c r="C22" s="14"/>
      <c r="D22" s="14" t="s">
        <v>19</v>
      </c>
      <c r="E22" s="14"/>
      <c r="F22" s="22"/>
      <c r="G22" s="23">
        <v>7.9179838482399995E-7</v>
      </c>
      <c r="H22" s="113">
        <v>1.9420441073175199E-2</v>
      </c>
      <c r="I22" s="113">
        <v>5.4793404450287797E-2</v>
      </c>
      <c r="J22" s="113">
        <v>3.84940934178441E-2</v>
      </c>
      <c r="K22" s="113">
        <v>0.28993049519899883</v>
      </c>
      <c r="L22" s="113">
        <v>0.4026384710265079</v>
      </c>
      <c r="M22" s="24"/>
    </row>
    <row r="23" spans="1:13" ht="15.75" x14ac:dyDescent="0.25">
      <c r="A23" s="61" t="s">
        <v>35</v>
      </c>
      <c r="B23" s="14"/>
      <c r="C23" s="14"/>
      <c r="D23" s="14" t="s">
        <v>21</v>
      </c>
      <c r="E23" s="14"/>
      <c r="F23" s="22"/>
      <c r="G23" s="23"/>
      <c r="H23" s="113"/>
      <c r="I23" s="113"/>
      <c r="J23" s="113"/>
      <c r="K23" s="113"/>
      <c r="L23" s="113"/>
      <c r="M23" s="24"/>
    </row>
    <row r="24" spans="1:13" ht="15.75" x14ac:dyDescent="0.25">
      <c r="A24" s="61" t="s">
        <v>36</v>
      </c>
      <c r="B24" s="14"/>
      <c r="C24" s="14"/>
      <c r="D24" s="14" t="s">
        <v>37</v>
      </c>
      <c r="E24" s="14"/>
      <c r="F24" s="22"/>
      <c r="G24" s="23">
        <v>0.12969749113208887</v>
      </c>
      <c r="H24" s="113">
        <v>3.7538336969513898E-2</v>
      </c>
      <c r="I24" s="113">
        <v>0.25502562079570701</v>
      </c>
      <c r="J24" s="113">
        <v>3.5759341122621101E-2</v>
      </c>
      <c r="K24" s="113">
        <v>3.5759341122621101E-2</v>
      </c>
      <c r="L24" s="113">
        <v>0.36408263309655264</v>
      </c>
      <c r="M24" s="24"/>
    </row>
    <row r="25" spans="1:13" ht="15.75" x14ac:dyDescent="0.25">
      <c r="A25" s="61"/>
      <c r="B25" s="14"/>
      <c r="C25" s="14"/>
      <c r="D25" s="14"/>
      <c r="E25" s="14"/>
      <c r="F25" s="22"/>
      <c r="G25" s="23"/>
      <c r="H25" s="113"/>
      <c r="I25" s="113"/>
      <c r="J25" s="113"/>
      <c r="K25" s="113"/>
      <c r="L25" s="113"/>
      <c r="M25" s="24"/>
    </row>
    <row r="26" spans="1:13" ht="15.75" x14ac:dyDescent="0.25">
      <c r="A26" s="61" t="s">
        <v>38</v>
      </c>
      <c r="B26" s="14"/>
      <c r="C26" s="15" t="s">
        <v>39</v>
      </c>
      <c r="D26" s="14"/>
      <c r="E26" s="14"/>
      <c r="F26" s="16">
        <f t="shared" ref="F26:M26" si="6">SUM(F27:F33)</f>
        <v>0</v>
      </c>
      <c r="G26" s="17">
        <f t="shared" ref="G26:K26" si="7">SUM(G27:G33)</f>
        <v>0</v>
      </c>
      <c r="H26" s="111">
        <f t="shared" si="7"/>
        <v>58.98972207856</v>
      </c>
      <c r="I26" s="111">
        <f t="shared" si="7"/>
        <v>0.72085200096000002</v>
      </c>
      <c r="J26" s="111">
        <f t="shared" si="7"/>
        <v>0.21625560028800001</v>
      </c>
      <c r="K26" s="111">
        <f t="shared" si="7"/>
        <v>0.144170400192</v>
      </c>
      <c r="L26" s="111">
        <f t="shared" si="6"/>
        <v>60.071000080000005</v>
      </c>
      <c r="M26" s="112">
        <f t="shared" si="6"/>
        <v>0</v>
      </c>
    </row>
    <row r="27" spans="1:13" ht="15.75" x14ac:dyDescent="0.25">
      <c r="A27" s="61" t="s">
        <v>40</v>
      </c>
      <c r="B27" s="14"/>
      <c r="C27" s="14"/>
      <c r="D27" s="14" t="s">
        <v>13</v>
      </c>
      <c r="E27" s="14"/>
      <c r="F27" s="22"/>
      <c r="G27" s="23"/>
      <c r="H27" s="113"/>
      <c r="I27" s="113"/>
      <c r="J27" s="113"/>
      <c r="K27" s="113"/>
      <c r="L27" s="113"/>
      <c r="M27" s="24"/>
    </row>
    <row r="28" spans="1:13" ht="15.75" x14ac:dyDescent="0.25">
      <c r="A28" s="61" t="s">
        <v>41</v>
      </c>
      <c r="B28" s="14"/>
      <c r="C28" s="14"/>
      <c r="D28" s="14" t="s">
        <v>42</v>
      </c>
      <c r="E28" s="14"/>
      <c r="F28" s="22"/>
      <c r="G28" s="23"/>
      <c r="H28" s="113"/>
      <c r="I28" s="113"/>
      <c r="J28" s="113"/>
      <c r="K28" s="113"/>
      <c r="L28" s="113"/>
      <c r="M28" s="24"/>
    </row>
    <row r="29" spans="1:13" ht="15.75" x14ac:dyDescent="0.25">
      <c r="A29" s="61" t="s">
        <v>43</v>
      </c>
      <c r="B29" s="14"/>
      <c r="C29" s="14"/>
      <c r="D29" s="14" t="s">
        <v>17</v>
      </c>
      <c r="E29" s="14"/>
      <c r="F29" s="22"/>
      <c r="G29" s="23"/>
      <c r="H29" s="113"/>
      <c r="I29" s="113"/>
      <c r="J29" s="113"/>
      <c r="K29" s="113"/>
      <c r="L29" s="113"/>
      <c r="M29" s="24"/>
    </row>
    <row r="30" spans="1:13" ht="15.75" x14ac:dyDescent="0.25">
      <c r="A30" s="61" t="s">
        <v>44</v>
      </c>
      <c r="B30" s="14"/>
      <c r="C30" s="14"/>
      <c r="D30" s="14" t="s">
        <v>19</v>
      </c>
      <c r="E30" s="14"/>
      <c r="F30" s="22"/>
      <c r="G30" s="23"/>
      <c r="H30" s="113"/>
      <c r="I30" s="113"/>
      <c r="J30" s="113"/>
      <c r="K30" s="113"/>
      <c r="L30" s="113"/>
      <c r="M30" s="24"/>
    </row>
    <row r="31" spans="1:13" ht="15.75" x14ac:dyDescent="0.25">
      <c r="A31" s="61" t="s">
        <v>45</v>
      </c>
      <c r="B31" s="14"/>
      <c r="C31" s="14"/>
      <c r="D31" s="14" t="s">
        <v>21</v>
      </c>
      <c r="E31" s="14"/>
      <c r="F31" s="22"/>
      <c r="G31" s="23"/>
      <c r="H31" s="113"/>
      <c r="I31" s="113"/>
      <c r="J31" s="113"/>
      <c r="K31" s="113"/>
      <c r="L31" s="113"/>
      <c r="M31" s="24"/>
    </row>
    <row r="32" spans="1:13" ht="15.75" x14ac:dyDescent="0.25">
      <c r="A32" s="61" t="s">
        <v>46</v>
      </c>
      <c r="B32" s="14"/>
      <c r="C32" s="14"/>
      <c r="D32" s="14" t="s">
        <v>47</v>
      </c>
      <c r="E32" s="14"/>
      <c r="F32" s="22"/>
      <c r="G32" s="23"/>
      <c r="H32" s="113">
        <v>58.98972207856</v>
      </c>
      <c r="I32" s="113">
        <v>0.72085200096000002</v>
      </c>
      <c r="J32" s="113">
        <v>0.21625560028800001</v>
      </c>
      <c r="K32" s="113">
        <v>0.144170400192</v>
      </c>
      <c r="L32" s="113">
        <v>60.071000080000005</v>
      </c>
      <c r="M32" s="24"/>
    </row>
    <row r="33" spans="1:16" ht="15.75" x14ac:dyDescent="0.25">
      <c r="A33" s="61" t="s">
        <v>48</v>
      </c>
      <c r="B33" s="14"/>
      <c r="C33" s="14"/>
      <c r="D33" s="14" t="s">
        <v>49</v>
      </c>
      <c r="E33" s="14"/>
      <c r="F33" s="22"/>
      <c r="G33" s="23"/>
      <c r="H33" s="113"/>
      <c r="I33" s="113"/>
      <c r="J33" s="113"/>
      <c r="K33" s="113"/>
      <c r="L33" s="113"/>
      <c r="M33" s="24"/>
    </row>
    <row r="34" spans="1:16" ht="15.75" x14ac:dyDescent="0.25">
      <c r="A34" s="61"/>
      <c r="B34" s="14"/>
      <c r="C34" s="14"/>
      <c r="D34" s="14"/>
      <c r="E34" s="14"/>
      <c r="F34" s="22"/>
      <c r="G34" s="23"/>
      <c r="H34" s="113"/>
      <c r="I34" s="113"/>
      <c r="J34" s="113"/>
      <c r="K34" s="113"/>
      <c r="L34" s="113"/>
      <c r="M34" s="24"/>
    </row>
    <row r="35" spans="1:16" ht="15.75" x14ac:dyDescent="0.25">
      <c r="A35" s="61" t="s">
        <v>50</v>
      </c>
      <c r="B35" s="14"/>
      <c r="C35" s="15" t="s">
        <v>51</v>
      </c>
      <c r="D35" s="14"/>
      <c r="E35" s="14"/>
      <c r="F35" s="16">
        <f t="shared" ref="F35:M35" si="8">SUM(F36:F41)</f>
        <v>3.9377366347E-6</v>
      </c>
      <c r="G35" s="17">
        <f t="shared" ref="G35:K35" si="9">SUM(G36:G41)</f>
        <v>3.4950594452528135E-2</v>
      </c>
      <c r="H35" s="111">
        <f t="shared" si="9"/>
        <v>8.4379694563987487E-2</v>
      </c>
      <c r="I35" s="111">
        <f t="shared" si="9"/>
        <v>0.22708695243214247</v>
      </c>
      <c r="J35" s="111">
        <f t="shared" si="9"/>
        <v>0.1059030532617508</v>
      </c>
      <c r="K35" s="111">
        <f t="shared" si="9"/>
        <v>0.1070197492355956</v>
      </c>
      <c r="L35" s="111">
        <f t="shared" si="8"/>
        <v>0.52438945193806141</v>
      </c>
      <c r="M35" s="112">
        <f t="shared" si="8"/>
        <v>1.1450529999999998E-9</v>
      </c>
    </row>
    <row r="36" spans="1:16" ht="15.75" x14ac:dyDescent="0.25">
      <c r="A36" s="61" t="s">
        <v>52</v>
      </c>
      <c r="B36" s="14"/>
      <c r="C36" s="14"/>
      <c r="D36" s="14" t="s">
        <v>13</v>
      </c>
      <c r="E36" s="14"/>
      <c r="F36" s="22"/>
      <c r="G36" s="23"/>
      <c r="H36" s="113"/>
      <c r="I36" s="113"/>
      <c r="J36" s="113"/>
      <c r="K36" s="113"/>
      <c r="L36" s="113"/>
      <c r="M36" s="24"/>
    </row>
    <row r="37" spans="1:16" ht="15.75" x14ac:dyDescent="0.25">
      <c r="A37" s="61" t="s">
        <v>53</v>
      </c>
      <c r="B37" s="14"/>
      <c r="C37" s="14"/>
      <c r="D37" s="14" t="s">
        <v>15</v>
      </c>
      <c r="E37" s="14"/>
      <c r="F37" s="22"/>
      <c r="G37" s="23"/>
      <c r="H37" s="113"/>
      <c r="I37" s="113"/>
      <c r="J37" s="113"/>
      <c r="K37" s="113"/>
      <c r="L37" s="113"/>
      <c r="M37" s="24"/>
    </row>
    <row r="38" spans="1:16" ht="15.75" x14ac:dyDescent="0.25">
      <c r="A38" s="61" t="s">
        <v>54</v>
      </c>
      <c r="B38" s="14"/>
      <c r="C38" s="14"/>
      <c r="D38" s="14" t="s">
        <v>17</v>
      </c>
      <c r="E38" s="14"/>
      <c r="F38" s="22"/>
      <c r="G38" s="23">
        <v>1.6787411407163583E-2</v>
      </c>
      <c r="H38" s="113">
        <v>5.7717135734016281E-2</v>
      </c>
      <c r="I38" s="113">
        <v>0.10609520359563426</v>
      </c>
      <c r="J38" s="113">
        <v>6.7056203595634301E-2</v>
      </c>
      <c r="K38" s="113">
        <v>6.7056203595634301E-2</v>
      </c>
      <c r="L38" s="113">
        <v>0.2979247465468402</v>
      </c>
      <c r="M38" s="24"/>
    </row>
    <row r="39" spans="1:16" ht="15.75" x14ac:dyDescent="0.25">
      <c r="A39" s="61" t="s">
        <v>55</v>
      </c>
      <c r="B39" s="14"/>
      <c r="C39" s="14"/>
      <c r="D39" s="14" t="s">
        <v>19</v>
      </c>
      <c r="E39" s="14"/>
      <c r="F39" s="22"/>
      <c r="G39" s="23">
        <v>1.0625537500000002E-2</v>
      </c>
      <c r="H39" s="113">
        <v>1.1900602000000003E-2</v>
      </c>
      <c r="I39" s="113">
        <v>1.7850902999999998E-2</v>
      </c>
      <c r="J39" s="113">
        <v>1.7850902999999998E-2</v>
      </c>
      <c r="K39" s="113">
        <v>1.7850902999999998E-2</v>
      </c>
      <c r="L39" s="113">
        <v>6.5453310999999986E-2</v>
      </c>
      <c r="M39" s="24"/>
    </row>
    <row r="40" spans="1:16" ht="15.75" x14ac:dyDescent="0.25">
      <c r="A40" s="61" t="s">
        <v>56</v>
      </c>
      <c r="B40" s="14"/>
      <c r="C40" s="14"/>
      <c r="D40" s="14" t="s">
        <v>21</v>
      </c>
      <c r="E40" s="14"/>
      <c r="F40" s="22">
        <v>3.8706151099999998E-6</v>
      </c>
      <c r="G40" s="23">
        <v>6.4035821494640884E-3</v>
      </c>
      <c r="H40" s="113">
        <v>1.348820974443E-2</v>
      </c>
      <c r="I40" s="113">
        <v>0.10117500227226998</v>
      </c>
      <c r="J40" s="113">
        <v>1.9090552900000005E-2</v>
      </c>
      <c r="K40" s="113">
        <v>2.0208157893779999E-2</v>
      </c>
      <c r="L40" s="113">
        <v>0.15396192522929</v>
      </c>
      <c r="M40" s="24">
        <v>1.1053899999999998E-9</v>
      </c>
    </row>
    <row r="41" spans="1:16" ht="15.75" x14ac:dyDescent="0.25">
      <c r="A41" s="61" t="s">
        <v>57</v>
      </c>
      <c r="B41" s="14"/>
      <c r="C41" s="14"/>
      <c r="D41" s="14" t="s">
        <v>58</v>
      </c>
      <c r="E41" s="14"/>
      <c r="F41" s="22">
        <v>6.7121524699999996E-8</v>
      </c>
      <c r="G41" s="23">
        <v>1.1340633959004631E-3</v>
      </c>
      <c r="H41" s="113">
        <v>1.2737470855412002E-3</v>
      </c>
      <c r="I41" s="113">
        <v>1.9658435642382001E-3</v>
      </c>
      <c r="J41" s="113">
        <v>1.9053937661165001E-3</v>
      </c>
      <c r="K41" s="113">
        <v>1.9044847461813E-3</v>
      </c>
      <c r="L41" s="113">
        <v>7.0494691619313009E-3</v>
      </c>
      <c r="M41" s="24">
        <v>3.9662999999999995E-11</v>
      </c>
    </row>
    <row r="42" spans="1:16" ht="15.75" x14ac:dyDescent="0.25">
      <c r="A42" s="61"/>
      <c r="B42" s="14"/>
      <c r="C42" s="14"/>
      <c r="D42" s="14"/>
      <c r="E42" s="14"/>
      <c r="F42" s="22"/>
      <c r="G42" s="23"/>
      <c r="H42" s="113"/>
      <c r="I42" s="113"/>
      <c r="J42" s="113"/>
      <c r="K42" s="113"/>
      <c r="L42" s="113"/>
      <c r="M42" s="24"/>
    </row>
    <row r="43" spans="1:16" ht="19.5" thickBot="1" x14ac:dyDescent="0.35">
      <c r="A43" s="61"/>
      <c r="B43" s="25" t="s">
        <v>59</v>
      </c>
      <c r="C43" s="14"/>
      <c r="D43" s="25"/>
      <c r="E43" s="14"/>
      <c r="F43" s="26">
        <f t="shared" ref="F43:M43" si="10">SUM(F35,F26,F18,F11,F4)</f>
        <v>4.9593773663470008E-4</v>
      </c>
      <c r="G43" s="27">
        <f t="shared" ref="G43:K43" si="11">SUM(G35,G26,G18,G11,G4)</f>
        <v>4.0226981024110344</v>
      </c>
      <c r="H43" s="114">
        <f t="shared" si="11"/>
        <v>65.382015458591169</v>
      </c>
      <c r="I43" s="114">
        <f t="shared" si="11"/>
        <v>33.796971679135858</v>
      </c>
      <c r="J43" s="114">
        <f t="shared" si="11"/>
        <v>22.454317733191314</v>
      </c>
      <c r="K43" s="114">
        <f t="shared" si="11"/>
        <v>8.8380145027907577</v>
      </c>
      <c r="L43" s="114">
        <f t="shared" si="10"/>
        <v>130.47131687562427</v>
      </c>
      <c r="M43" s="28">
        <f t="shared" si="10"/>
        <v>2.1394266131875999E-3</v>
      </c>
      <c r="N43" s="29"/>
      <c r="O43" s="29"/>
    </row>
    <row r="44" spans="1:16" x14ac:dyDescent="0.2">
      <c r="A44" s="175"/>
      <c r="B44" s="30"/>
      <c r="C44" s="30"/>
      <c r="D44" s="30"/>
      <c r="E44" s="31"/>
      <c r="F44" s="31"/>
      <c r="G44" s="31"/>
      <c r="H44" s="31"/>
      <c r="I44" s="31"/>
      <c r="J44" s="31"/>
      <c r="K44" s="31"/>
      <c r="L44" s="31"/>
      <c r="M44" s="31"/>
    </row>
    <row r="45" spans="1:16" ht="13.5" thickBot="1" x14ac:dyDescent="0.25">
      <c r="A45" s="175"/>
      <c r="B45" s="30"/>
      <c r="C45" s="30"/>
      <c r="D45" s="30"/>
      <c r="E45" s="31"/>
      <c r="F45" s="31"/>
      <c r="G45" s="31"/>
      <c r="H45" s="31"/>
      <c r="I45" s="31"/>
      <c r="J45" s="31"/>
      <c r="K45" s="31"/>
      <c r="L45" s="31"/>
      <c r="M45" s="31"/>
    </row>
    <row r="46" spans="1:16" s="8" customFormat="1" ht="29.25" customHeight="1" x14ac:dyDescent="0.25">
      <c r="A46" s="5">
        <v>2</v>
      </c>
      <c r="B46" s="195" t="s">
        <v>60</v>
      </c>
      <c r="C46" s="196"/>
      <c r="D46" s="197"/>
      <c r="E46" s="32"/>
      <c r="F46" s="212"/>
      <c r="G46" s="199"/>
      <c r="H46" s="199"/>
      <c r="I46" s="199"/>
      <c r="J46" s="199"/>
      <c r="K46" s="199"/>
      <c r="L46" s="199"/>
      <c r="M46" s="200"/>
      <c r="N46" s="7"/>
      <c r="O46" s="7"/>
      <c r="P46" s="7"/>
    </row>
    <row r="47" spans="1:16" s="8" customFormat="1" ht="15.75" thickBot="1" x14ac:dyDescent="0.3">
      <c r="A47" s="174"/>
      <c r="B47" s="10"/>
      <c r="C47" s="10"/>
      <c r="D47" s="10"/>
      <c r="E47" s="9"/>
      <c r="F47" s="11" t="s">
        <v>910</v>
      </c>
      <c r="G47" s="12" t="s">
        <v>911</v>
      </c>
      <c r="H47" s="12" t="s">
        <v>966</v>
      </c>
      <c r="I47" s="12" t="s">
        <v>967</v>
      </c>
      <c r="J47" s="12" t="s">
        <v>964</v>
      </c>
      <c r="K47" s="12" t="s">
        <v>965</v>
      </c>
      <c r="L47" s="12" t="s">
        <v>912</v>
      </c>
      <c r="M47" s="13" t="s">
        <v>913</v>
      </c>
      <c r="N47" s="7"/>
      <c r="O47" s="7"/>
      <c r="P47" s="7"/>
    </row>
    <row r="48" spans="1:16" ht="15.75" x14ac:dyDescent="0.25">
      <c r="A48" s="61" t="s">
        <v>61</v>
      </c>
      <c r="B48" s="14"/>
      <c r="C48" s="15" t="s">
        <v>62</v>
      </c>
      <c r="D48" s="14"/>
      <c r="E48" s="33"/>
      <c r="F48" s="16">
        <f t="shared" ref="F48" si="12">SUM(F49:F54)</f>
        <v>3.0341205289307494E-2</v>
      </c>
      <c r="G48" s="17">
        <f t="shared" ref="G48:M48" si="13">SUM(G49:G54)</f>
        <v>1.2014405817135354</v>
      </c>
      <c r="H48" s="111">
        <f t="shared" si="13"/>
        <v>120.83883855679655</v>
      </c>
      <c r="I48" s="111">
        <f t="shared" si="13"/>
        <v>208.64711304123531</v>
      </c>
      <c r="J48" s="111">
        <f t="shared" si="13"/>
        <v>96.044148401505211</v>
      </c>
      <c r="K48" s="111">
        <f t="shared" si="13"/>
        <v>86.071908665738121</v>
      </c>
      <c r="L48" s="111">
        <f t="shared" si="13"/>
        <v>511.60200866527509</v>
      </c>
      <c r="M48" s="112">
        <f t="shared" si="13"/>
        <v>0.38692900000000013</v>
      </c>
    </row>
    <row r="49" spans="1:13" ht="15.75" x14ac:dyDescent="0.25">
      <c r="A49" s="61" t="s">
        <v>63</v>
      </c>
      <c r="B49" s="14"/>
      <c r="C49" s="14"/>
      <c r="D49" s="14" t="s">
        <v>13</v>
      </c>
      <c r="E49" s="33"/>
      <c r="F49" s="115"/>
      <c r="G49" s="116"/>
      <c r="H49" s="117"/>
      <c r="I49" s="117"/>
      <c r="J49" s="117"/>
      <c r="K49" s="117"/>
      <c r="L49" s="117"/>
      <c r="M49" s="118"/>
    </row>
    <row r="50" spans="1:13" ht="15.75" x14ac:dyDescent="0.25">
      <c r="A50" s="61" t="s">
        <v>64</v>
      </c>
      <c r="B50" s="14"/>
      <c r="C50" s="14"/>
      <c r="D50" s="14" t="s">
        <v>15</v>
      </c>
      <c r="E50" s="33"/>
      <c r="F50" s="22"/>
      <c r="G50" s="23"/>
      <c r="H50" s="113"/>
      <c r="I50" s="113"/>
      <c r="J50" s="113"/>
      <c r="K50" s="113"/>
      <c r="L50" s="113"/>
      <c r="M50" s="24"/>
    </row>
    <row r="51" spans="1:13" ht="15.75" x14ac:dyDescent="0.25">
      <c r="A51" s="61" t="s">
        <v>65</v>
      </c>
      <c r="B51" s="14"/>
      <c r="C51" s="14"/>
      <c r="D51" s="14" t="s">
        <v>17</v>
      </c>
      <c r="E51" s="33"/>
      <c r="F51" s="22">
        <v>3.0281999999999996E-2</v>
      </c>
      <c r="G51" s="23">
        <v>1.1945277237912264</v>
      </c>
      <c r="H51" s="113">
        <v>120.82648120869334</v>
      </c>
      <c r="I51" s="113">
        <v>208.58092398416659</v>
      </c>
      <c r="J51" s="113">
        <v>96.026659107426056</v>
      </c>
      <c r="K51" s="113">
        <v>86.053902156713974</v>
      </c>
      <c r="L51" s="113">
        <v>511.48796645699986</v>
      </c>
      <c r="M51" s="24">
        <v>0.38692900000000013</v>
      </c>
    </row>
    <row r="52" spans="1:13" ht="15.75" x14ac:dyDescent="0.25">
      <c r="A52" s="61" t="s">
        <v>66</v>
      </c>
      <c r="B52" s="14"/>
      <c r="C52" s="14"/>
      <c r="D52" s="14" t="s">
        <v>67</v>
      </c>
      <c r="E52" s="33"/>
      <c r="F52" s="22">
        <v>4.0999999999999994E-5</v>
      </c>
      <c r="G52" s="23">
        <v>4.4254793405167393E-3</v>
      </c>
      <c r="H52" s="113">
        <v>4.9282090166078247E-3</v>
      </c>
      <c r="I52" s="113">
        <v>1.0359411059107683E-2</v>
      </c>
      <c r="J52" s="113">
        <v>7.1114771327861837E-3</v>
      </c>
      <c r="K52" s="113">
        <v>7.0626360211121742E-3</v>
      </c>
      <c r="L52" s="113">
        <v>2.9461733229613884E-2</v>
      </c>
      <c r="M52" s="24">
        <v>0</v>
      </c>
    </row>
    <row r="53" spans="1:13" ht="15.75" x14ac:dyDescent="0.25">
      <c r="A53" s="61" t="s">
        <v>68</v>
      </c>
      <c r="B53" s="14"/>
      <c r="C53" s="14"/>
      <c r="D53" s="14" t="s">
        <v>21</v>
      </c>
      <c r="E53" s="33"/>
      <c r="F53" s="22">
        <v>1.82052893075E-5</v>
      </c>
      <c r="G53" s="23">
        <v>2.487378581792217E-3</v>
      </c>
      <c r="H53" s="113">
        <v>7.4291390865967449E-3</v>
      </c>
      <c r="I53" s="113">
        <v>5.5829646009619462E-2</v>
      </c>
      <c r="J53" s="113">
        <v>1.0377816946367326E-2</v>
      </c>
      <c r="K53" s="113">
        <v>1.0943873003033719E-2</v>
      </c>
      <c r="L53" s="113">
        <v>8.4580475045616832E-2</v>
      </c>
      <c r="M53" s="24">
        <v>0</v>
      </c>
    </row>
    <row r="54" spans="1:13" ht="15.75" x14ac:dyDescent="0.25">
      <c r="A54" s="61" t="s">
        <v>69</v>
      </c>
      <c r="B54" s="14"/>
      <c r="C54" s="14"/>
      <c r="D54" s="14" t="s">
        <v>70</v>
      </c>
      <c r="E54" s="33"/>
      <c r="F54" s="22"/>
      <c r="G54" s="23"/>
      <c r="H54" s="113"/>
      <c r="I54" s="113"/>
      <c r="J54" s="113"/>
      <c r="K54" s="113"/>
      <c r="L54" s="113"/>
      <c r="M54" s="24"/>
    </row>
    <row r="55" spans="1:13" ht="15.75" x14ac:dyDescent="0.25">
      <c r="A55" s="61"/>
      <c r="B55" s="14"/>
      <c r="C55" s="14"/>
      <c r="D55" s="14"/>
      <c r="E55" s="33"/>
      <c r="F55" s="22"/>
      <c r="G55" s="23"/>
      <c r="H55" s="113"/>
      <c r="I55" s="113"/>
      <c r="J55" s="113"/>
      <c r="K55" s="113"/>
      <c r="L55" s="113"/>
      <c r="M55" s="24"/>
    </row>
    <row r="56" spans="1:13" ht="15.75" x14ac:dyDescent="0.25">
      <c r="A56" s="61" t="s">
        <v>71</v>
      </c>
      <c r="B56" s="14"/>
      <c r="C56" s="15" t="s">
        <v>72</v>
      </c>
      <c r="D56" s="14"/>
      <c r="E56" s="33"/>
      <c r="F56" s="16">
        <f t="shared" ref="F56" si="14">SUM(F57:F61)</f>
        <v>0.43051399999999995</v>
      </c>
      <c r="G56" s="17">
        <f t="shared" ref="G56:M56" si="15">SUM(G57:G61)</f>
        <v>56.810572190581489</v>
      </c>
      <c r="H56" s="111">
        <f t="shared" si="15"/>
        <v>11839.245980855545</v>
      </c>
      <c r="I56" s="111">
        <f t="shared" si="15"/>
        <v>10940.109985591587</v>
      </c>
      <c r="J56" s="111">
        <f t="shared" si="15"/>
        <v>4186.2129792598971</v>
      </c>
      <c r="K56" s="111">
        <f t="shared" si="15"/>
        <v>6297.4582563436288</v>
      </c>
      <c r="L56" s="111">
        <f t="shared" si="15"/>
        <v>33263.02720205066</v>
      </c>
      <c r="M56" s="112">
        <f t="shared" si="15"/>
        <v>1.6032280000000001</v>
      </c>
    </row>
    <row r="57" spans="1:13" ht="15.75" x14ac:dyDescent="0.25">
      <c r="A57" s="61" t="s">
        <v>73</v>
      </c>
      <c r="B57" s="14"/>
      <c r="C57" s="14"/>
      <c r="D57" s="14" t="s">
        <v>74</v>
      </c>
      <c r="E57" s="33"/>
      <c r="F57" s="22"/>
      <c r="G57" s="23"/>
      <c r="H57" s="113"/>
      <c r="I57" s="113"/>
      <c r="J57" s="113"/>
      <c r="K57" s="113"/>
      <c r="L57" s="113"/>
      <c r="M57" s="24"/>
    </row>
    <row r="58" spans="1:13" ht="15.75" x14ac:dyDescent="0.25">
      <c r="A58" s="61" t="s">
        <v>75</v>
      </c>
      <c r="B58" s="14"/>
      <c r="C58" s="14"/>
      <c r="D58" s="14" t="s">
        <v>17</v>
      </c>
      <c r="E58" s="33"/>
      <c r="F58" s="22">
        <v>0.130051</v>
      </c>
      <c r="G58" s="23">
        <v>14.893362994408919</v>
      </c>
      <c r="H58" s="113">
        <v>4567.9557909627447</v>
      </c>
      <c r="I58" s="113">
        <v>4269.752869243649</v>
      </c>
      <c r="J58" s="113">
        <v>1662.2940703714889</v>
      </c>
      <c r="K58" s="113">
        <v>2030.8334341751276</v>
      </c>
      <c r="L58" s="113">
        <v>12530.836164753011</v>
      </c>
      <c r="M58" s="24">
        <v>1.5999620000000001</v>
      </c>
    </row>
    <row r="59" spans="1:13" ht="15.75" x14ac:dyDescent="0.25">
      <c r="A59" s="61" t="s">
        <v>76</v>
      </c>
      <c r="B59" s="14"/>
      <c r="C59" s="14"/>
      <c r="D59" s="14" t="s">
        <v>19</v>
      </c>
      <c r="E59" s="33"/>
      <c r="F59" s="22"/>
      <c r="G59" s="23"/>
      <c r="H59" s="113"/>
      <c r="I59" s="113"/>
      <c r="J59" s="113"/>
      <c r="K59" s="113"/>
      <c r="L59" s="113"/>
      <c r="M59" s="24"/>
    </row>
    <row r="60" spans="1:13" ht="15.75" x14ac:dyDescent="0.25">
      <c r="A60" s="61" t="s">
        <v>77</v>
      </c>
      <c r="B60" s="14"/>
      <c r="C60" s="14"/>
      <c r="D60" s="14" t="s">
        <v>21</v>
      </c>
      <c r="E60" s="33"/>
      <c r="F60" s="22"/>
      <c r="G60" s="23"/>
      <c r="H60" s="113"/>
      <c r="I60" s="113"/>
      <c r="J60" s="113"/>
      <c r="K60" s="113"/>
      <c r="L60" s="113"/>
      <c r="M60" s="24"/>
    </row>
    <row r="61" spans="1:13" ht="15.75" x14ac:dyDescent="0.25">
      <c r="A61" s="61" t="s">
        <v>78</v>
      </c>
      <c r="B61" s="14"/>
      <c r="C61" s="14"/>
      <c r="D61" s="14" t="s">
        <v>79</v>
      </c>
      <c r="E61" s="33"/>
      <c r="F61" s="22">
        <v>0.30046299999999998</v>
      </c>
      <c r="G61" s="23">
        <v>41.917209196172571</v>
      </c>
      <c r="H61" s="113">
        <v>7271.2901898928003</v>
      </c>
      <c r="I61" s="113">
        <v>6670.3571163479382</v>
      </c>
      <c r="J61" s="113">
        <v>2523.9189088884086</v>
      </c>
      <c r="K61" s="113">
        <v>4266.6248221685009</v>
      </c>
      <c r="L61" s="113">
        <v>20732.191037297649</v>
      </c>
      <c r="M61" s="24">
        <v>3.2659999999999994E-3</v>
      </c>
    </row>
    <row r="62" spans="1:13" ht="15.75" x14ac:dyDescent="0.25">
      <c r="A62" s="61"/>
      <c r="B62" s="14"/>
      <c r="C62" s="14"/>
      <c r="D62" s="14"/>
      <c r="E62" s="33"/>
      <c r="F62" s="22"/>
      <c r="G62" s="23"/>
      <c r="H62" s="113"/>
      <c r="I62" s="113"/>
      <c r="J62" s="113"/>
      <c r="K62" s="113"/>
      <c r="L62" s="113"/>
      <c r="M62" s="24"/>
    </row>
    <row r="63" spans="1:13" ht="15.75" x14ac:dyDescent="0.25">
      <c r="A63" s="61" t="s">
        <v>80</v>
      </c>
      <c r="B63" s="14"/>
      <c r="C63" s="15" t="s">
        <v>81</v>
      </c>
      <c r="D63" s="14"/>
      <c r="E63" s="33"/>
      <c r="F63" s="16">
        <f t="shared" ref="F63" si="16">SUM(F64:F68)</f>
        <v>8.9720000000000008E-3</v>
      </c>
      <c r="G63" s="17">
        <f t="shared" ref="G63:M63" si="17">SUM(G64:G68)</f>
        <v>0.12230412532804077</v>
      </c>
      <c r="H63" s="111">
        <f t="shared" si="17"/>
        <v>9.672427179402785</v>
      </c>
      <c r="I63" s="111">
        <f t="shared" si="17"/>
        <v>16.479762819578003</v>
      </c>
      <c r="J63" s="111">
        <f t="shared" si="17"/>
        <v>5.843788601706243</v>
      </c>
      <c r="K63" s="111">
        <f t="shared" si="17"/>
        <v>5.0741787011848629</v>
      </c>
      <c r="L63" s="111">
        <f t="shared" si="17"/>
        <v>37.070157301871902</v>
      </c>
      <c r="M63" s="112">
        <f t="shared" si="17"/>
        <v>0.33471799999999996</v>
      </c>
    </row>
    <row r="64" spans="1:13" ht="15.75" x14ac:dyDescent="0.25">
      <c r="A64" s="61" t="s">
        <v>82</v>
      </c>
      <c r="B64" s="14"/>
      <c r="C64" s="14"/>
      <c r="D64" s="14" t="s">
        <v>74</v>
      </c>
      <c r="E64" s="33"/>
      <c r="F64" s="22"/>
      <c r="G64" s="23"/>
      <c r="H64" s="113"/>
      <c r="I64" s="113"/>
      <c r="J64" s="113"/>
      <c r="K64" s="113"/>
      <c r="L64" s="113"/>
      <c r="M64" s="24"/>
    </row>
    <row r="65" spans="1:16" ht="15.75" x14ac:dyDescent="0.25">
      <c r="A65" s="61" t="s">
        <v>83</v>
      </c>
      <c r="B65" s="14"/>
      <c r="C65" s="14"/>
      <c r="D65" s="14" t="s">
        <v>17</v>
      </c>
      <c r="E65" s="33"/>
      <c r="F65" s="22">
        <v>5.0530000000000011E-3</v>
      </c>
      <c r="G65" s="23">
        <v>0.10466594218721038</v>
      </c>
      <c r="H65" s="113">
        <v>9.6385761208496756</v>
      </c>
      <c r="I65" s="113">
        <v>16.212517620474511</v>
      </c>
      <c r="J65" s="113">
        <v>5.8135008124745138</v>
      </c>
      <c r="K65" s="113">
        <v>5.0474541812745137</v>
      </c>
      <c r="L65" s="113">
        <v>36.712048735073225</v>
      </c>
      <c r="M65" s="24">
        <v>0.33471799999999996</v>
      </c>
    </row>
    <row r="66" spans="1:16" ht="15.75" x14ac:dyDescent="0.25">
      <c r="A66" s="61" t="s">
        <v>84</v>
      </c>
      <c r="B66" s="14"/>
      <c r="C66" s="14"/>
      <c r="D66" s="14" t="s">
        <v>67</v>
      </c>
      <c r="E66" s="33"/>
      <c r="F66" s="22"/>
      <c r="G66" s="23"/>
      <c r="H66" s="113"/>
      <c r="I66" s="113"/>
      <c r="J66" s="113"/>
      <c r="K66" s="113"/>
      <c r="L66" s="113"/>
      <c r="M66" s="24"/>
    </row>
    <row r="67" spans="1:16" ht="15.75" x14ac:dyDescent="0.25">
      <c r="A67" s="61" t="s">
        <v>85</v>
      </c>
      <c r="B67" s="14"/>
      <c r="C67" s="14"/>
      <c r="D67" s="14" t="s">
        <v>21</v>
      </c>
      <c r="E67" s="33"/>
      <c r="F67" s="22">
        <v>3.9190000000000006E-3</v>
      </c>
      <c r="G67" s="23">
        <v>1.7638183140830387E-2</v>
      </c>
      <c r="H67" s="113">
        <v>3.3851058553108833E-2</v>
      </c>
      <c r="I67" s="113">
        <v>0.2672451991034907</v>
      </c>
      <c r="J67" s="113">
        <v>3.0287789231728954E-2</v>
      </c>
      <c r="K67" s="113">
        <v>2.6724519910349073E-2</v>
      </c>
      <c r="L67" s="113">
        <v>0.35810856679867764</v>
      </c>
      <c r="M67" s="24">
        <v>0</v>
      </c>
    </row>
    <row r="68" spans="1:16" ht="15.75" x14ac:dyDescent="0.25">
      <c r="A68" s="61" t="s">
        <v>86</v>
      </c>
      <c r="B68" s="14"/>
      <c r="C68" s="14"/>
      <c r="D68" s="14" t="s">
        <v>70</v>
      </c>
      <c r="E68" s="33"/>
      <c r="F68" s="22"/>
      <c r="G68" s="23"/>
      <c r="H68" s="113"/>
      <c r="I68" s="113"/>
      <c r="J68" s="113"/>
      <c r="K68" s="113"/>
      <c r="L68" s="113"/>
      <c r="M68" s="24"/>
    </row>
    <row r="69" spans="1:16" ht="15.75" x14ac:dyDescent="0.25">
      <c r="A69" s="61"/>
      <c r="B69" s="14"/>
      <c r="C69" s="14"/>
      <c r="D69" s="14"/>
      <c r="E69" s="33"/>
      <c r="F69" s="22"/>
      <c r="G69" s="23"/>
      <c r="H69" s="113"/>
      <c r="I69" s="113"/>
      <c r="J69" s="113"/>
      <c r="K69" s="113"/>
      <c r="L69" s="113"/>
      <c r="M69" s="24"/>
    </row>
    <row r="70" spans="1:16" ht="19.5" thickBot="1" x14ac:dyDescent="0.35">
      <c r="A70" s="61"/>
      <c r="B70" s="25" t="s">
        <v>87</v>
      </c>
      <c r="C70" s="14"/>
      <c r="D70" s="14"/>
      <c r="E70" s="33"/>
      <c r="F70" s="26">
        <f t="shared" ref="F70" si="18">SUM(F63,F56,F48)</f>
        <v>0.46982720528930744</v>
      </c>
      <c r="G70" s="27">
        <f t="shared" ref="G70:M70" si="19">SUM(G63,G56,G48)</f>
        <v>58.134316897623066</v>
      </c>
      <c r="H70" s="114">
        <f t="shared" si="19"/>
        <v>11969.757246591744</v>
      </c>
      <c r="I70" s="114">
        <f t="shared" si="19"/>
        <v>11165.2368614524</v>
      </c>
      <c r="J70" s="114">
        <f t="shared" si="19"/>
        <v>4288.100916263109</v>
      </c>
      <c r="K70" s="114">
        <f t="shared" si="19"/>
        <v>6388.6043437105518</v>
      </c>
      <c r="L70" s="114">
        <f t="shared" si="19"/>
        <v>33811.699368017806</v>
      </c>
      <c r="M70" s="28">
        <f t="shared" si="19"/>
        <v>2.3248750000000005</v>
      </c>
      <c r="N70" s="29"/>
      <c r="O70" s="29"/>
    </row>
    <row r="71" spans="1:16" ht="15.75" x14ac:dyDescent="0.25">
      <c r="A71" s="61"/>
      <c r="B71" s="14"/>
      <c r="C71" s="14"/>
      <c r="D71" s="14"/>
      <c r="E71" s="37"/>
      <c r="F71" s="37"/>
      <c r="G71" s="37"/>
      <c r="H71" s="37"/>
      <c r="I71" s="37"/>
      <c r="J71" s="37"/>
      <c r="K71" s="37"/>
      <c r="L71" s="37"/>
      <c r="M71" s="119"/>
    </row>
    <row r="72" spans="1:16" ht="16.5" thickBot="1" x14ac:dyDescent="0.3">
      <c r="A72" s="61"/>
      <c r="B72" s="14"/>
      <c r="C72" s="14"/>
      <c r="D72" s="14"/>
      <c r="E72" s="37"/>
      <c r="F72" s="37"/>
      <c r="G72" s="37"/>
      <c r="H72" s="37"/>
      <c r="I72" s="37"/>
      <c r="J72" s="37"/>
      <c r="K72" s="37"/>
      <c r="L72" s="37"/>
      <c r="M72" s="119"/>
    </row>
    <row r="73" spans="1:16" ht="28.5" customHeight="1" thickBot="1" x14ac:dyDescent="0.3">
      <c r="A73" s="5">
        <v>3</v>
      </c>
      <c r="B73" s="195" t="s">
        <v>88</v>
      </c>
      <c r="C73" s="196"/>
      <c r="D73" s="197"/>
      <c r="E73" s="6"/>
      <c r="F73" s="213"/>
      <c r="G73" s="214"/>
      <c r="H73" s="214"/>
      <c r="I73" s="214"/>
      <c r="J73" s="214"/>
      <c r="K73" s="214"/>
      <c r="L73" s="214"/>
      <c r="M73" s="215"/>
    </row>
    <row r="74" spans="1:16" s="8" customFormat="1" ht="15.75" thickBot="1" x14ac:dyDescent="0.3">
      <c r="A74" s="174"/>
      <c r="B74" s="10"/>
      <c r="C74" s="10"/>
      <c r="D74" s="10"/>
      <c r="E74" s="9"/>
      <c r="F74" s="11" t="s">
        <v>910</v>
      </c>
      <c r="G74" s="12" t="s">
        <v>911</v>
      </c>
      <c r="H74" s="12" t="s">
        <v>966</v>
      </c>
      <c r="I74" s="12" t="s">
        <v>967</v>
      </c>
      <c r="J74" s="12" t="s">
        <v>964</v>
      </c>
      <c r="K74" s="12" t="s">
        <v>965</v>
      </c>
      <c r="L74" s="12" t="s">
        <v>912</v>
      </c>
      <c r="M74" s="13" t="s">
        <v>913</v>
      </c>
      <c r="N74" s="7"/>
      <c r="O74" s="7"/>
      <c r="P74" s="7"/>
    </row>
    <row r="75" spans="1:16" ht="31.5" customHeight="1" x14ac:dyDescent="0.25">
      <c r="A75" s="61" t="s">
        <v>89</v>
      </c>
      <c r="B75" s="14"/>
      <c r="C75" s="204" t="s">
        <v>90</v>
      </c>
      <c r="D75" s="204"/>
      <c r="E75" s="33"/>
      <c r="F75" s="16">
        <f t="shared" ref="F75" si="20">SUM(F76:F81)</f>
        <v>0.44253370163153516</v>
      </c>
      <c r="G75" s="17">
        <f t="shared" ref="G75:M75" si="21">SUM(G76:G81)</f>
        <v>6.9264748326643613</v>
      </c>
      <c r="H75" s="111">
        <f t="shared" si="21"/>
        <v>528.81703664194742</v>
      </c>
      <c r="I75" s="111">
        <f t="shared" si="21"/>
        <v>805.84933234185905</v>
      </c>
      <c r="J75" s="111">
        <f t="shared" si="21"/>
        <v>264.51163462376905</v>
      </c>
      <c r="K75" s="111">
        <f t="shared" si="21"/>
        <v>219.00262831079715</v>
      </c>
      <c r="L75" s="111">
        <f t="shared" si="21"/>
        <v>1818.1806318039942</v>
      </c>
      <c r="M75" s="112">
        <f t="shared" si="21"/>
        <v>0.1117685788756097</v>
      </c>
    </row>
    <row r="76" spans="1:16" ht="15.75" x14ac:dyDescent="0.25">
      <c r="A76" s="61" t="s">
        <v>91</v>
      </c>
      <c r="B76" s="14"/>
      <c r="C76" s="14"/>
      <c r="D76" s="14" t="s">
        <v>13</v>
      </c>
      <c r="E76" s="33"/>
      <c r="F76" s="38"/>
      <c r="G76" s="39"/>
      <c r="H76" s="120"/>
      <c r="I76" s="120"/>
      <c r="J76" s="120"/>
      <c r="K76" s="120"/>
      <c r="L76" s="120"/>
      <c r="M76" s="40"/>
    </row>
    <row r="77" spans="1:16" ht="15.75" x14ac:dyDescent="0.25">
      <c r="A77" s="61" t="s">
        <v>92</v>
      </c>
      <c r="B77" s="14"/>
      <c r="C77" s="14"/>
      <c r="D77" s="14" t="s">
        <v>15</v>
      </c>
      <c r="E77" s="33"/>
      <c r="F77" s="38">
        <v>0.20678457936646638</v>
      </c>
      <c r="G77" s="39">
        <v>1.662797310419136</v>
      </c>
      <c r="H77" s="120">
        <v>34.889420302244062</v>
      </c>
      <c r="I77" s="120">
        <v>1.632435420765455</v>
      </c>
      <c r="J77" s="120">
        <v>0.71499800218620979</v>
      </c>
      <c r="K77" s="120">
        <v>1.2528691310809159</v>
      </c>
      <c r="L77" s="120">
        <v>38.489722815061199</v>
      </c>
      <c r="M77" s="40">
        <v>0.1090298781762731</v>
      </c>
    </row>
    <row r="78" spans="1:16" ht="15.75" x14ac:dyDescent="0.25">
      <c r="A78" s="61" t="s">
        <v>93</v>
      </c>
      <c r="B78" s="14"/>
      <c r="C78" s="14"/>
      <c r="D78" s="14" t="s">
        <v>17</v>
      </c>
      <c r="E78" s="33"/>
      <c r="F78" s="38">
        <v>0.23329988093866874</v>
      </c>
      <c r="G78" s="39">
        <v>5.096919530298023</v>
      </c>
      <c r="H78" s="120">
        <v>493.76179218899688</v>
      </c>
      <c r="I78" s="120">
        <v>803.45041846572281</v>
      </c>
      <c r="J78" s="120">
        <v>263.56653912780803</v>
      </c>
      <c r="K78" s="120">
        <v>217.51677287906546</v>
      </c>
      <c r="L78" s="120">
        <v>1778.2955225884302</v>
      </c>
      <c r="M78" s="40">
        <v>2.7386964203710007E-3</v>
      </c>
    </row>
    <row r="79" spans="1:16" ht="15.75" x14ac:dyDescent="0.25">
      <c r="A79" s="61" t="s">
        <v>94</v>
      </c>
      <c r="B79" s="14"/>
      <c r="C79" s="14"/>
      <c r="D79" s="14" t="s">
        <v>19</v>
      </c>
      <c r="E79" s="33"/>
      <c r="F79" s="38">
        <v>1.3760000000000005E-3</v>
      </c>
      <c r="G79" s="39">
        <v>0.1150987390984029</v>
      </c>
      <c r="H79" s="120">
        <v>9.3018353878553756E-2</v>
      </c>
      <c r="I79" s="120">
        <v>0.2164322365707764</v>
      </c>
      <c r="J79" s="120">
        <v>0.1322484634707764</v>
      </c>
      <c r="K79" s="120">
        <v>0.13098254207077639</v>
      </c>
      <c r="L79" s="120">
        <v>0.5726815959908832</v>
      </c>
      <c r="M79" s="40">
        <v>0</v>
      </c>
    </row>
    <row r="80" spans="1:16" ht="15.75" x14ac:dyDescent="0.25">
      <c r="A80" s="61" t="s">
        <v>95</v>
      </c>
      <c r="B80" s="14"/>
      <c r="C80" s="14"/>
      <c r="D80" s="14" t="s">
        <v>21</v>
      </c>
      <c r="E80" s="33"/>
      <c r="F80" s="38">
        <v>1.0732413263999996E-3</v>
      </c>
      <c r="G80" s="39">
        <v>5.1659252848799998E-2</v>
      </c>
      <c r="H80" s="120">
        <v>7.2805796828000036E-2</v>
      </c>
      <c r="I80" s="120">
        <v>0.55004621879999993</v>
      </c>
      <c r="J80" s="120">
        <v>9.7849030304000009E-2</v>
      </c>
      <c r="K80" s="120">
        <v>0.10200375858000001</v>
      </c>
      <c r="L80" s="120">
        <v>0.82270480451199979</v>
      </c>
      <c r="M80" s="40">
        <v>4.2789656000000004E-9</v>
      </c>
    </row>
    <row r="81" spans="1:13" ht="15.75" x14ac:dyDescent="0.25">
      <c r="A81" s="61" t="s">
        <v>96</v>
      </c>
      <c r="B81" s="14"/>
      <c r="C81" s="14"/>
      <c r="D81" s="14" t="s">
        <v>70</v>
      </c>
      <c r="E81" s="33"/>
      <c r="F81" s="38"/>
      <c r="G81" s="39"/>
      <c r="H81" s="120"/>
      <c r="I81" s="120"/>
      <c r="J81" s="120"/>
      <c r="K81" s="120"/>
      <c r="L81" s="120"/>
      <c r="M81" s="40"/>
    </row>
    <row r="82" spans="1:13" ht="15" x14ac:dyDescent="0.25">
      <c r="A82" s="175"/>
      <c r="B82" s="30"/>
      <c r="C82" s="30"/>
      <c r="D82" s="30"/>
      <c r="E82" s="30"/>
      <c r="F82" s="38"/>
      <c r="G82" s="39"/>
      <c r="H82" s="120"/>
      <c r="I82" s="120"/>
      <c r="J82" s="120"/>
      <c r="K82" s="120"/>
      <c r="L82" s="120"/>
      <c r="M82" s="40"/>
    </row>
    <row r="83" spans="1:13" ht="15.75" x14ac:dyDescent="0.25">
      <c r="A83" s="61" t="s">
        <v>97</v>
      </c>
      <c r="B83" s="14"/>
      <c r="C83" s="15" t="s">
        <v>98</v>
      </c>
      <c r="D83" s="14"/>
      <c r="E83" s="33"/>
      <c r="F83" s="16">
        <f t="shared" ref="F83" si="22">SUM(F84:F86)</f>
        <v>0</v>
      </c>
      <c r="G83" s="17">
        <f t="shared" ref="G83:M83" si="23">SUM(G84:G86)</f>
        <v>3.2196771799999999E-3</v>
      </c>
      <c r="H83" s="111">
        <f t="shared" si="23"/>
        <v>0</v>
      </c>
      <c r="I83" s="111">
        <f t="shared" si="23"/>
        <v>0</v>
      </c>
      <c r="J83" s="111">
        <f t="shared" si="23"/>
        <v>0</v>
      </c>
      <c r="K83" s="111">
        <f t="shared" si="23"/>
        <v>0</v>
      </c>
      <c r="L83" s="111">
        <f t="shared" si="23"/>
        <v>0</v>
      </c>
      <c r="M83" s="112">
        <f t="shared" si="23"/>
        <v>0</v>
      </c>
    </row>
    <row r="84" spans="1:13" ht="15.75" x14ac:dyDescent="0.25">
      <c r="A84" s="61" t="s">
        <v>99</v>
      </c>
      <c r="B84" s="14"/>
      <c r="C84" s="14"/>
      <c r="D84" s="14" t="s">
        <v>100</v>
      </c>
      <c r="E84" s="33"/>
      <c r="F84" s="38"/>
      <c r="G84" s="39"/>
      <c r="H84" s="120"/>
      <c r="I84" s="120"/>
      <c r="J84" s="120"/>
      <c r="K84" s="120"/>
      <c r="L84" s="120"/>
      <c r="M84" s="40"/>
    </row>
    <row r="85" spans="1:13" ht="15.75" x14ac:dyDescent="0.25">
      <c r="A85" s="61" t="s">
        <v>101</v>
      </c>
      <c r="B85" s="14"/>
      <c r="C85" s="14"/>
      <c r="D85" s="14" t="s">
        <v>102</v>
      </c>
      <c r="E85" s="33"/>
      <c r="F85" s="38"/>
      <c r="G85" s="39"/>
      <c r="H85" s="120"/>
      <c r="I85" s="120"/>
      <c r="J85" s="120"/>
      <c r="K85" s="120"/>
      <c r="L85" s="120"/>
      <c r="M85" s="40"/>
    </row>
    <row r="86" spans="1:13" ht="15.75" x14ac:dyDescent="0.25">
      <c r="A86" s="61" t="s">
        <v>103</v>
      </c>
      <c r="B86" s="14"/>
      <c r="C86" s="14"/>
      <c r="D86" s="14" t="s">
        <v>104</v>
      </c>
      <c r="E86" s="33"/>
      <c r="F86" s="38"/>
      <c r="G86" s="39">
        <v>3.2196771799999999E-3</v>
      </c>
      <c r="H86" s="120"/>
      <c r="I86" s="120"/>
      <c r="J86" s="120"/>
      <c r="K86" s="120"/>
      <c r="L86" s="120"/>
      <c r="M86" s="40"/>
    </row>
    <row r="87" spans="1:13" ht="15.75" x14ac:dyDescent="0.25">
      <c r="A87" s="61"/>
      <c r="B87" s="14"/>
      <c r="C87" s="14"/>
      <c r="D87" s="14"/>
      <c r="E87" s="33"/>
      <c r="F87" s="38"/>
      <c r="G87" s="39"/>
      <c r="H87" s="120"/>
      <c r="I87" s="120"/>
      <c r="J87" s="120"/>
      <c r="K87" s="120"/>
      <c r="L87" s="120"/>
      <c r="M87" s="40"/>
    </row>
    <row r="88" spans="1:13" ht="15.75" x14ac:dyDescent="0.25">
      <c r="A88" s="61" t="s">
        <v>105</v>
      </c>
      <c r="B88" s="14"/>
      <c r="C88" s="15" t="s">
        <v>106</v>
      </c>
      <c r="D88" s="14"/>
      <c r="E88" s="33"/>
      <c r="F88" s="16">
        <f t="shared" ref="F88" si="24">SUM(F89:F114)</f>
        <v>0.14776500000000004</v>
      </c>
      <c r="G88" s="17">
        <f t="shared" ref="G88:M88" si="25">SUM(G89:G114)</f>
        <v>2.5964375469774414</v>
      </c>
      <c r="H88" s="111">
        <f t="shared" si="25"/>
        <v>2.5445451530812226</v>
      </c>
      <c r="I88" s="111">
        <f t="shared" si="25"/>
        <v>9.7609748369539808</v>
      </c>
      <c r="J88" s="111">
        <f t="shared" si="25"/>
        <v>2.7051359919539801</v>
      </c>
      <c r="K88" s="111">
        <f t="shared" si="25"/>
        <v>1.5730624957263655</v>
      </c>
      <c r="L88" s="111">
        <f t="shared" si="25"/>
        <v>16.583718463856762</v>
      </c>
      <c r="M88" s="112">
        <f t="shared" si="25"/>
        <v>0.27559799999999995</v>
      </c>
    </row>
    <row r="89" spans="1:13" ht="15.75" x14ac:dyDescent="0.25">
      <c r="A89" s="61" t="s">
        <v>107</v>
      </c>
      <c r="B89" s="14"/>
      <c r="C89" s="14"/>
      <c r="D89" s="14" t="s">
        <v>108</v>
      </c>
      <c r="E89" s="33"/>
      <c r="F89" s="38"/>
      <c r="G89" s="39"/>
      <c r="H89" s="120"/>
      <c r="I89" s="120"/>
      <c r="J89" s="120"/>
      <c r="K89" s="120"/>
      <c r="L89" s="120"/>
      <c r="M89" s="40"/>
    </row>
    <row r="90" spans="1:13" ht="15.75" x14ac:dyDescent="0.25">
      <c r="A90" s="61" t="s">
        <v>109</v>
      </c>
      <c r="B90" s="14"/>
      <c r="C90" s="14"/>
      <c r="D90" s="14" t="s">
        <v>110</v>
      </c>
      <c r="E90" s="33"/>
      <c r="F90" s="38"/>
      <c r="G90" s="39"/>
      <c r="H90" s="120"/>
      <c r="I90" s="120"/>
      <c r="J90" s="120"/>
      <c r="K90" s="120"/>
      <c r="L90" s="120"/>
      <c r="M90" s="40"/>
    </row>
    <row r="91" spans="1:13" ht="15.75" x14ac:dyDescent="0.25">
      <c r="A91" s="61" t="s">
        <v>111</v>
      </c>
      <c r="B91" s="14"/>
      <c r="C91" s="14"/>
      <c r="D91" s="14" t="s">
        <v>112</v>
      </c>
      <c r="E91" s="33"/>
      <c r="F91" s="38"/>
      <c r="G91" s="39">
        <v>1.0748653582800001</v>
      </c>
      <c r="H91" s="120"/>
      <c r="I91" s="120"/>
      <c r="J91" s="120"/>
      <c r="K91" s="120"/>
      <c r="L91" s="120"/>
      <c r="M91" s="40"/>
    </row>
    <row r="92" spans="1:13" ht="15.75" x14ac:dyDescent="0.25">
      <c r="A92" s="61" t="s">
        <v>113</v>
      </c>
      <c r="B92" s="14"/>
      <c r="C92" s="14"/>
      <c r="D92" s="14" t="s">
        <v>114</v>
      </c>
      <c r="E92" s="33"/>
      <c r="F92" s="38"/>
      <c r="G92" s="39"/>
      <c r="H92" s="120"/>
      <c r="I92" s="120"/>
      <c r="J92" s="120"/>
      <c r="K92" s="120"/>
      <c r="L92" s="120"/>
      <c r="M92" s="40"/>
    </row>
    <row r="93" spans="1:13" ht="15.75" x14ac:dyDescent="0.25">
      <c r="A93" s="61" t="s">
        <v>115</v>
      </c>
      <c r="B93" s="14"/>
      <c r="C93" s="14"/>
      <c r="D93" s="14" t="s">
        <v>116</v>
      </c>
      <c r="E93" s="33"/>
      <c r="F93" s="38"/>
      <c r="G93" s="39"/>
      <c r="H93" s="120"/>
      <c r="I93" s="120"/>
      <c r="J93" s="120"/>
      <c r="K93" s="120"/>
      <c r="L93" s="120"/>
      <c r="M93" s="40"/>
    </row>
    <row r="94" spans="1:13" ht="15.75" x14ac:dyDescent="0.25">
      <c r="A94" s="61" t="s">
        <v>117</v>
      </c>
      <c r="B94" s="14"/>
      <c r="C94" s="14"/>
      <c r="D94" s="14" t="s">
        <v>118</v>
      </c>
      <c r="E94" s="33"/>
      <c r="F94" s="38"/>
      <c r="G94" s="39"/>
      <c r="H94" s="120"/>
      <c r="I94" s="120"/>
      <c r="J94" s="120"/>
      <c r="K94" s="120"/>
      <c r="L94" s="120"/>
      <c r="M94" s="121"/>
    </row>
    <row r="95" spans="1:13" ht="15.75" x14ac:dyDescent="0.25">
      <c r="A95" s="61" t="s">
        <v>119</v>
      </c>
      <c r="B95" s="14"/>
      <c r="C95" s="14"/>
      <c r="D95" s="14" t="s">
        <v>120</v>
      </c>
      <c r="E95" s="33"/>
      <c r="F95" s="38"/>
      <c r="G95" s="39"/>
      <c r="H95" s="120"/>
      <c r="I95" s="120"/>
      <c r="J95" s="120"/>
      <c r="K95" s="120"/>
      <c r="L95" s="120"/>
      <c r="M95" s="40"/>
    </row>
    <row r="96" spans="1:13" ht="15.75" x14ac:dyDescent="0.25">
      <c r="A96" s="61" t="s">
        <v>121</v>
      </c>
      <c r="B96" s="14"/>
      <c r="C96" s="14"/>
      <c r="D96" s="14" t="s">
        <v>122</v>
      </c>
      <c r="E96" s="33"/>
      <c r="F96" s="38"/>
      <c r="G96" s="39"/>
      <c r="H96" s="120"/>
      <c r="I96" s="120"/>
      <c r="J96" s="120"/>
      <c r="K96" s="120"/>
      <c r="L96" s="120"/>
      <c r="M96" s="121"/>
    </row>
    <row r="97" spans="1:13" ht="15.75" x14ac:dyDescent="0.25">
      <c r="A97" s="61" t="s">
        <v>123</v>
      </c>
      <c r="B97" s="14"/>
      <c r="C97" s="14"/>
      <c r="D97" s="14" t="s">
        <v>124</v>
      </c>
      <c r="E97" s="33"/>
      <c r="F97" s="38"/>
      <c r="G97" s="39"/>
      <c r="H97" s="120"/>
      <c r="I97" s="120"/>
      <c r="J97" s="120"/>
      <c r="K97" s="120"/>
      <c r="L97" s="120"/>
      <c r="M97" s="121"/>
    </row>
    <row r="98" spans="1:13" ht="15.75" x14ac:dyDescent="0.25">
      <c r="A98" s="61" t="s">
        <v>125</v>
      </c>
      <c r="B98" s="14"/>
      <c r="C98" s="14"/>
      <c r="D98" s="14" t="s">
        <v>126</v>
      </c>
      <c r="E98" s="33"/>
      <c r="F98" s="38"/>
      <c r="G98" s="39"/>
      <c r="H98" s="120"/>
      <c r="I98" s="120"/>
      <c r="J98" s="120"/>
      <c r="K98" s="120"/>
      <c r="L98" s="120"/>
      <c r="M98" s="40"/>
    </row>
    <row r="99" spans="1:13" ht="15.75" x14ac:dyDescent="0.25">
      <c r="A99" s="61" t="s">
        <v>127</v>
      </c>
      <c r="B99" s="14"/>
      <c r="C99" s="14"/>
      <c r="D99" s="14" t="s">
        <v>128</v>
      </c>
      <c r="E99" s="33"/>
      <c r="F99" s="38">
        <v>0.14776500000000004</v>
      </c>
      <c r="G99" s="39">
        <v>1.1722881069644262</v>
      </c>
      <c r="H99" s="120">
        <v>2.0880089750000002</v>
      </c>
      <c r="I99" s="120">
        <v>8.9945001999999992</v>
      </c>
      <c r="J99" s="120">
        <v>2.4734875549999988</v>
      </c>
      <c r="K99" s="120">
        <v>1.381298245</v>
      </c>
      <c r="L99" s="120">
        <v>14.937294975</v>
      </c>
      <c r="M99" s="40">
        <v>0.27559799999999995</v>
      </c>
    </row>
    <row r="100" spans="1:13" ht="15.75" x14ac:dyDescent="0.25">
      <c r="A100" s="61" t="s">
        <v>129</v>
      </c>
      <c r="B100" s="14"/>
      <c r="C100" s="14"/>
      <c r="D100" s="14" t="s">
        <v>130</v>
      </c>
      <c r="E100" s="33"/>
      <c r="F100" s="38"/>
      <c r="G100" s="39"/>
      <c r="H100" s="120"/>
      <c r="I100" s="120"/>
      <c r="J100" s="120"/>
      <c r="K100" s="120"/>
      <c r="L100" s="120"/>
      <c r="M100" s="40"/>
    </row>
    <row r="101" spans="1:13" ht="15.75" x14ac:dyDescent="0.25">
      <c r="A101" s="61" t="s">
        <v>131</v>
      </c>
      <c r="B101" s="14"/>
      <c r="C101" s="14"/>
      <c r="D101" s="14" t="s">
        <v>132</v>
      </c>
      <c r="E101" s="33"/>
      <c r="F101" s="38"/>
      <c r="G101" s="39"/>
      <c r="H101" s="120"/>
      <c r="I101" s="120"/>
      <c r="J101" s="120"/>
      <c r="K101" s="120"/>
      <c r="L101" s="120"/>
      <c r="M101" s="40"/>
    </row>
    <row r="102" spans="1:13" ht="15.75" x14ac:dyDescent="0.25">
      <c r="A102" s="61" t="s">
        <v>133</v>
      </c>
      <c r="B102" s="14"/>
      <c r="C102" s="14"/>
      <c r="D102" s="14" t="s">
        <v>134</v>
      </c>
      <c r="E102" s="33"/>
      <c r="F102" s="38"/>
      <c r="G102" s="39"/>
      <c r="H102" s="120"/>
      <c r="I102" s="120"/>
      <c r="J102" s="120"/>
      <c r="K102" s="120"/>
      <c r="L102" s="120"/>
      <c r="M102" s="121"/>
    </row>
    <row r="103" spans="1:13" ht="15.75" x14ac:dyDescent="0.25">
      <c r="A103" s="61" t="s">
        <v>135</v>
      </c>
      <c r="B103" s="14"/>
      <c r="C103" s="14"/>
      <c r="D103" s="14" t="s">
        <v>136</v>
      </c>
      <c r="E103" s="33"/>
      <c r="F103" s="38"/>
      <c r="G103" s="39"/>
      <c r="H103" s="120"/>
      <c r="I103" s="120"/>
      <c r="J103" s="120"/>
      <c r="K103" s="120"/>
      <c r="L103" s="120"/>
      <c r="M103" s="121"/>
    </row>
    <row r="104" spans="1:13" ht="15.75" x14ac:dyDescent="0.25">
      <c r="A104" s="61" t="s">
        <v>137</v>
      </c>
      <c r="B104" s="14"/>
      <c r="C104" s="14"/>
      <c r="D104" s="14" t="s">
        <v>138</v>
      </c>
      <c r="E104" s="33"/>
      <c r="F104" s="38"/>
      <c r="G104" s="39"/>
      <c r="H104" s="120"/>
      <c r="I104" s="120"/>
      <c r="J104" s="120"/>
      <c r="K104" s="120"/>
      <c r="L104" s="120"/>
      <c r="M104" s="121"/>
    </row>
    <row r="105" spans="1:13" ht="15.75" x14ac:dyDescent="0.25">
      <c r="A105" s="61" t="s">
        <v>139</v>
      </c>
      <c r="B105" s="14"/>
      <c r="C105" s="14"/>
      <c r="D105" s="14" t="s">
        <v>140</v>
      </c>
      <c r="E105" s="33"/>
      <c r="F105" s="38"/>
      <c r="G105" s="39"/>
      <c r="H105" s="120"/>
      <c r="I105" s="120"/>
      <c r="J105" s="120"/>
      <c r="K105" s="120"/>
      <c r="L105" s="120"/>
      <c r="M105" s="121"/>
    </row>
    <row r="106" spans="1:13" ht="15.75" x14ac:dyDescent="0.25">
      <c r="A106" s="61" t="s">
        <v>141</v>
      </c>
      <c r="B106" s="14"/>
      <c r="C106" s="14"/>
      <c r="D106" s="14" t="s">
        <v>142</v>
      </c>
      <c r="E106" s="33"/>
      <c r="F106" s="38"/>
      <c r="G106" s="39"/>
      <c r="H106" s="120"/>
      <c r="I106" s="120"/>
      <c r="J106" s="120"/>
      <c r="K106" s="120"/>
      <c r="L106" s="120"/>
      <c r="M106" s="121"/>
    </row>
    <row r="107" spans="1:13" ht="15.75" x14ac:dyDescent="0.25">
      <c r="A107" s="61" t="s">
        <v>143</v>
      </c>
      <c r="B107" s="14"/>
      <c r="C107" s="14"/>
      <c r="D107" s="14" t="s">
        <v>144</v>
      </c>
      <c r="E107" s="33"/>
      <c r="F107" s="38"/>
      <c r="G107" s="39">
        <v>0.34435858659000002</v>
      </c>
      <c r="H107" s="120">
        <v>0.45647415999999991</v>
      </c>
      <c r="I107" s="120">
        <v>0.75767045</v>
      </c>
      <c r="J107" s="120">
        <v>0.22284424999999997</v>
      </c>
      <c r="K107" s="120">
        <v>0.17827540000000003</v>
      </c>
      <c r="L107" s="120">
        <v>1.6152642600000002</v>
      </c>
      <c r="M107" s="121"/>
    </row>
    <row r="108" spans="1:13" ht="15.75" x14ac:dyDescent="0.25">
      <c r="A108" s="61" t="s">
        <v>145</v>
      </c>
      <c r="B108" s="14"/>
      <c r="C108" s="14"/>
      <c r="D108" s="14" t="s">
        <v>146</v>
      </c>
      <c r="E108" s="33"/>
      <c r="F108" s="38"/>
      <c r="G108" s="39"/>
      <c r="H108" s="120"/>
      <c r="I108" s="120"/>
      <c r="J108" s="120"/>
      <c r="K108" s="120"/>
      <c r="L108" s="120"/>
      <c r="M108" s="121"/>
    </row>
    <row r="109" spans="1:13" ht="15.75" x14ac:dyDescent="0.25">
      <c r="A109" s="61" t="s">
        <v>147</v>
      </c>
      <c r="B109" s="14"/>
      <c r="C109" s="14"/>
      <c r="D109" s="14" t="s">
        <v>148</v>
      </c>
      <c r="E109" s="33"/>
      <c r="F109" s="38"/>
      <c r="G109" s="39">
        <v>3.0592139999999997E-5</v>
      </c>
      <c r="H109" s="120"/>
      <c r="I109" s="120"/>
      <c r="J109" s="120"/>
      <c r="K109" s="120"/>
      <c r="L109" s="120"/>
      <c r="M109" s="121"/>
    </row>
    <row r="110" spans="1:13" ht="15.75" x14ac:dyDescent="0.25">
      <c r="A110" s="61" t="s">
        <v>149</v>
      </c>
      <c r="B110" s="14"/>
      <c r="C110" s="14"/>
      <c r="D110" s="14" t="s">
        <v>150</v>
      </c>
      <c r="E110" s="33"/>
      <c r="F110" s="38"/>
      <c r="G110" s="39"/>
      <c r="H110" s="120"/>
      <c r="I110" s="120"/>
      <c r="J110" s="120"/>
      <c r="K110" s="120"/>
      <c r="L110" s="120"/>
      <c r="M110" s="121"/>
    </row>
    <row r="111" spans="1:13" ht="15.75" x14ac:dyDescent="0.25">
      <c r="A111" s="61" t="s">
        <v>151</v>
      </c>
      <c r="B111" s="14"/>
      <c r="C111" s="14"/>
      <c r="D111" s="14" t="s">
        <v>152</v>
      </c>
      <c r="E111" s="33"/>
      <c r="F111" s="38"/>
      <c r="G111" s="39"/>
      <c r="H111" s="120"/>
      <c r="I111" s="120"/>
      <c r="J111" s="120"/>
      <c r="K111" s="120"/>
      <c r="L111" s="120"/>
      <c r="M111" s="121"/>
    </row>
    <row r="112" spans="1:13" ht="15.75" x14ac:dyDescent="0.25">
      <c r="A112" s="61" t="s">
        <v>153</v>
      </c>
      <c r="B112" s="14"/>
      <c r="C112" s="14"/>
      <c r="D112" s="14" t="s">
        <v>154</v>
      </c>
      <c r="E112" s="33"/>
      <c r="F112" s="38"/>
      <c r="G112" s="39"/>
      <c r="H112" s="120"/>
      <c r="I112" s="120"/>
      <c r="J112" s="120"/>
      <c r="K112" s="120"/>
      <c r="L112" s="120"/>
      <c r="M112" s="121"/>
    </row>
    <row r="113" spans="1:16" ht="15.75" x14ac:dyDescent="0.25">
      <c r="A113" s="61" t="s">
        <v>155</v>
      </c>
      <c r="B113" s="14"/>
      <c r="C113" s="14"/>
      <c r="D113" s="14" t="s">
        <v>156</v>
      </c>
      <c r="E113" s="33"/>
      <c r="F113" s="38"/>
      <c r="G113" s="39"/>
      <c r="H113" s="120"/>
      <c r="I113" s="120"/>
      <c r="J113" s="120"/>
      <c r="K113" s="120"/>
      <c r="L113" s="120"/>
      <c r="M113" s="121"/>
    </row>
    <row r="114" spans="1:16" ht="15.75" x14ac:dyDescent="0.25">
      <c r="A114" s="61" t="s">
        <v>157</v>
      </c>
      <c r="B114" s="14"/>
      <c r="C114" s="14"/>
      <c r="D114" s="14" t="s">
        <v>158</v>
      </c>
      <c r="E114" s="33"/>
      <c r="F114" s="38"/>
      <c r="G114" s="39">
        <v>4.8949030030157265E-3</v>
      </c>
      <c r="H114" s="120">
        <v>6.20180812225E-5</v>
      </c>
      <c r="I114" s="120">
        <v>8.8041869539813994E-3</v>
      </c>
      <c r="J114" s="120">
        <v>8.8041869539813994E-3</v>
      </c>
      <c r="K114" s="120">
        <v>1.34888507263656E-2</v>
      </c>
      <c r="L114" s="120">
        <v>3.1159228856761801E-2</v>
      </c>
      <c r="M114" s="40"/>
    </row>
    <row r="115" spans="1:16" ht="15.75" x14ac:dyDescent="0.25">
      <c r="A115" s="61"/>
      <c r="B115" s="14"/>
      <c r="C115" s="14"/>
      <c r="D115" s="14"/>
      <c r="E115" s="33"/>
      <c r="F115" s="38"/>
      <c r="G115" s="39"/>
      <c r="H115" s="120"/>
      <c r="I115" s="120"/>
      <c r="J115" s="120"/>
      <c r="K115" s="120"/>
      <c r="L115" s="120"/>
      <c r="M115" s="40"/>
    </row>
    <row r="116" spans="1:16" ht="19.5" thickBot="1" x14ac:dyDescent="0.35">
      <c r="A116" s="61"/>
      <c r="B116" s="25" t="s">
        <v>159</v>
      </c>
      <c r="C116" s="14"/>
      <c r="D116" s="14"/>
      <c r="E116" s="33"/>
      <c r="F116" s="41">
        <f t="shared" ref="F116" si="26">SUM(F88,F83,F75)</f>
        <v>0.59029870163153519</v>
      </c>
      <c r="G116" s="42">
        <f t="shared" ref="G116:M116" si="27">SUM(G88,G83,G75)</f>
        <v>9.5261320568218029</v>
      </c>
      <c r="H116" s="122">
        <f t="shared" si="27"/>
        <v>531.36158179502866</v>
      </c>
      <c r="I116" s="122">
        <f t="shared" si="27"/>
        <v>815.61030717881306</v>
      </c>
      <c r="J116" s="122">
        <f t="shared" si="27"/>
        <v>267.21677061572302</v>
      </c>
      <c r="K116" s="122">
        <f t="shared" si="27"/>
        <v>220.57569080652351</v>
      </c>
      <c r="L116" s="122">
        <f t="shared" si="27"/>
        <v>1834.7643502678509</v>
      </c>
      <c r="M116" s="43">
        <f t="shared" si="27"/>
        <v>0.38736657887560966</v>
      </c>
      <c r="N116" s="29"/>
      <c r="O116" s="29"/>
    </row>
    <row r="117" spans="1:16" ht="15.75" x14ac:dyDescent="0.25">
      <c r="A117" s="61"/>
      <c r="B117" s="14"/>
      <c r="C117" s="14"/>
      <c r="D117" s="14"/>
      <c r="E117" s="37"/>
      <c r="F117" s="37"/>
      <c r="G117" s="37"/>
      <c r="H117" s="37"/>
      <c r="I117" s="37"/>
      <c r="J117" s="37"/>
      <c r="K117" s="37"/>
      <c r="L117" s="37"/>
      <c r="M117" s="119"/>
    </row>
    <row r="118" spans="1:16" ht="16.5" thickBot="1" x14ac:dyDescent="0.3">
      <c r="A118" s="61"/>
      <c r="B118" s="14"/>
      <c r="C118" s="14"/>
      <c r="D118" s="14"/>
      <c r="E118" s="37"/>
      <c r="F118" s="37"/>
      <c r="G118" s="37"/>
      <c r="H118" s="37"/>
      <c r="I118" s="37"/>
      <c r="J118" s="37"/>
      <c r="K118" s="37"/>
      <c r="L118" s="37"/>
      <c r="M118" s="119"/>
    </row>
    <row r="119" spans="1:16" ht="29.25" customHeight="1" x14ac:dyDescent="0.25">
      <c r="A119" s="5">
        <v>4</v>
      </c>
      <c r="B119" s="195" t="s">
        <v>160</v>
      </c>
      <c r="C119" s="196"/>
      <c r="D119" s="197"/>
      <c r="E119" s="44"/>
      <c r="F119" s="212"/>
      <c r="G119" s="199"/>
      <c r="H119" s="199"/>
      <c r="I119" s="199"/>
      <c r="J119" s="199"/>
      <c r="K119" s="199"/>
      <c r="L119" s="199"/>
      <c r="M119" s="200"/>
    </row>
    <row r="120" spans="1:16" s="8" customFormat="1" ht="15.75" thickBot="1" x14ac:dyDescent="0.3">
      <c r="A120" s="174"/>
      <c r="B120" s="10"/>
      <c r="C120" s="10"/>
      <c r="D120" s="10"/>
      <c r="E120" s="9"/>
      <c r="F120" s="11" t="s">
        <v>910</v>
      </c>
      <c r="G120" s="12" t="s">
        <v>911</v>
      </c>
      <c r="H120" s="12" t="s">
        <v>966</v>
      </c>
      <c r="I120" s="12" t="s">
        <v>967</v>
      </c>
      <c r="J120" s="12" t="s">
        <v>964</v>
      </c>
      <c r="K120" s="12" t="s">
        <v>965</v>
      </c>
      <c r="L120" s="12" t="s">
        <v>912</v>
      </c>
      <c r="M120" s="13" t="s">
        <v>913</v>
      </c>
      <c r="N120" s="7"/>
      <c r="O120" s="7"/>
      <c r="P120" s="7"/>
    </row>
    <row r="121" spans="1:16" ht="15.75" x14ac:dyDescent="0.25">
      <c r="A121" s="61" t="s">
        <v>161</v>
      </c>
      <c r="B121" s="14"/>
      <c r="C121" s="15" t="s">
        <v>162</v>
      </c>
      <c r="D121" s="14"/>
      <c r="E121" s="33"/>
      <c r="F121" s="16">
        <f t="shared" ref="F121" si="28">SUM(F122:F126)</f>
        <v>0</v>
      </c>
      <c r="G121" s="17">
        <f t="shared" ref="G121:M121" si="29">SUM(G122:G126)</f>
        <v>1.8099787704681922E-4</v>
      </c>
      <c r="H121" s="111">
        <f t="shared" si="29"/>
        <v>0</v>
      </c>
      <c r="I121" s="111">
        <f t="shared" si="29"/>
        <v>0</v>
      </c>
      <c r="J121" s="111">
        <f t="shared" si="29"/>
        <v>0</v>
      </c>
      <c r="K121" s="111">
        <f t="shared" si="29"/>
        <v>0</v>
      </c>
      <c r="L121" s="111">
        <f t="shared" si="29"/>
        <v>0</v>
      </c>
      <c r="M121" s="112">
        <f t="shared" si="29"/>
        <v>0</v>
      </c>
    </row>
    <row r="122" spans="1:16" ht="15.75" x14ac:dyDescent="0.25">
      <c r="A122" s="61" t="s">
        <v>163</v>
      </c>
      <c r="B122" s="14"/>
      <c r="C122" s="14"/>
      <c r="D122" s="14" t="s">
        <v>164</v>
      </c>
      <c r="E122" s="33"/>
      <c r="F122" s="101"/>
      <c r="G122" s="102"/>
      <c r="H122" s="123"/>
      <c r="I122" s="123"/>
      <c r="J122" s="123"/>
      <c r="K122" s="123"/>
      <c r="L122" s="123"/>
      <c r="M122" s="103"/>
    </row>
    <row r="123" spans="1:16" ht="15.75" x14ac:dyDescent="0.25">
      <c r="A123" s="61" t="s">
        <v>165</v>
      </c>
      <c r="B123" s="14"/>
      <c r="C123" s="14"/>
      <c r="D123" s="14" t="s">
        <v>166</v>
      </c>
      <c r="E123" s="33"/>
      <c r="F123" s="101"/>
      <c r="G123" s="102">
        <v>1.8099787704681922E-4</v>
      </c>
      <c r="H123" s="123"/>
      <c r="I123" s="123"/>
      <c r="J123" s="123"/>
      <c r="K123" s="123"/>
      <c r="L123" s="123"/>
      <c r="M123" s="103"/>
    </row>
    <row r="124" spans="1:16" ht="15.75" x14ac:dyDescent="0.25">
      <c r="A124" s="61" t="s">
        <v>167</v>
      </c>
      <c r="B124" s="14"/>
      <c r="C124" s="14"/>
      <c r="D124" s="14" t="s">
        <v>168</v>
      </c>
      <c r="E124" s="33"/>
      <c r="F124" s="101"/>
      <c r="G124" s="102"/>
      <c r="H124" s="123"/>
      <c r="I124" s="123"/>
      <c r="J124" s="123"/>
      <c r="K124" s="123"/>
      <c r="L124" s="123"/>
      <c r="M124" s="103"/>
    </row>
    <row r="125" spans="1:16" ht="15.75" x14ac:dyDescent="0.25">
      <c r="A125" s="61" t="s">
        <v>169</v>
      </c>
      <c r="B125" s="14"/>
      <c r="C125" s="14"/>
      <c r="D125" s="14" t="s">
        <v>170</v>
      </c>
      <c r="E125" s="33"/>
      <c r="F125" s="101"/>
      <c r="G125" s="102"/>
      <c r="H125" s="123"/>
      <c r="I125" s="123"/>
      <c r="J125" s="123"/>
      <c r="K125" s="123"/>
      <c r="L125" s="123"/>
      <c r="M125" s="103"/>
    </row>
    <row r="126" spans="1:16" ht="15.75" x14ac:dyDescent="0.25">
      <c r="A126" s="61" t="s">
        <v>171</v>
      </c>
      <c r="B126" s="14"/>
      <c r="C126" s="14"/>
      <c r="D126" s="14" t="s">
        <v>158</v>
      </c>
      <c r="E126" s="33"/>
      <c r="F126" s="101"/>
      <c r="G126" s="102"/>
      <c r="H126" s="123"/>
      <c r="I126" s="123"/>
      <c r="J126" s="123"/>
      <c r="K126" s="123"/>
      <c r="L126" s="123"/>
      <c r="M126" s="103"/>
    </row>
    <row r="127" spans="1:16" ht="15.75" x14ac:dyDescent="0.25">
      <c r="A127" s="61"/>
      <c r="B127" s="14"/>
      <c r="C127" s="14"/>
      <c r="D127" s="14"/>
      <c r="E127" s="33"/>
      <c r="F127" s="101"/>
      <c r="G127" s="102"/>
      <c r="H127" s="123"/>
      <c r="I127" s="123"/>
      <c r="J127" s="123"/>
      <c r="K127" s="123"/>
      <c r="L127" s="123"/>
      <c r="M127" s="103"/>
    </row>
    <row r="128" spans="1:16" ht="15.75" x14ac:dyDescent="0.25">
      <c r="A128" s="61" t="s">
        <v>172</v>
      </c>
      <c r="B128" s="14"/>
      <c r="C128" s="15" t="s">
        <v>173</v>
      </c>
      <c r="D128" s="14"/>
      <c r="E128" s="33"/>
      <c r="F128" s="16">
        <f t="shared" ref="F128" si="30">SUM(F129:F138)</f>
        <v>0.15816</v>
      </c>
      <c r="G128" s="17">
        <f t="shared" ref="G128:M128" si="31">SUM(G129:G138)</f>
        <v>66.373949796129011</v>
      </c>
      <c r="H128" s="111">
        <f t="shared" si="31"/>
        <v>1289.4162960000001</v>
      </c>
      <c r="I128" s="111">
        <f t="shared" si="31"/>
        <v>0</v>
      </c>
      <c r="J128" s="111">
        <f t="shared" si="31"/>
        <v>0</v>
      </c>
      <c r="K128" s="111">
        <f t="shared" si="31"/>
        <v>0</v>
      </c>
      <c r="L128" s="111">
        <f t="shared" si="31"/>
        <v>11492.06579538064</v>
      </c>
      <c r="M128" s="112">
        <f t="shared" si="31"/>
        <v>35.286104830107497</v>
      </c>
    </row>
    <row r="129" spans="1:19" ht="15.75" x14ac:dyDescent="0.25">
      <c r="A129" s="61" t="s">
        <v>174</v>
      </c>
      <c r="B129" s="14"/>
      <c r="C129" s="14"/>
      <c r="D129" s="14" t="s">
        <v>175</v>
      </c>
      <c r="E129" s="33"/>
      <c r="F129" s="38"/>
      <c r="G129" s="39"/>
      <c r="H129" s="120">
        <v>1289.4162960000001</v>
      </c>
      <c r="I129" s="120"/>
      <c r="J129" s="120"/>
      <c r="K129" s="120"/>
      <c r="L129" s="120">
        <v>1289.4162960000001</v>
      </c>
      <c r="M129" s="40"/>
      <c r="N129" s="45"/>
      <c r="O129" s="45"/>
      <c r="P129" s="45"/>
      <c r="Q129" s="46"/>
      <c r="R129" s="46"/>
      <c r="S129" s="46"/>
    </row>
    <row r="130" spans="1:19" ht="15.75" x14ac:dyDescent="0.25">
      <c r="A130" s="61" t="s">
        <v>176</v>
      </c>
      <c r="B130" s="14"/>
      <c r="C130" s="14"/>
      <c r="D130" s="14" t="s">
        <v>177</v>
      </c>
      <c r="E130" s="33"/>
      <c r="F130" s="38"/>
      <c r="G130" s="39"/>
      <c r="H130" s="120"/>
      <c r="I130" s="120"/>
      <c r="J130" s="120"/>
      <c r="K130" s="120"/>
      <c r="L130" s="120"/>
      <c r="M130" s="40"/>
      <c r="N130" s="45"/>
      <c r="O130" s="45"/>
      <c r="P130" s="45"/>
      <c r="Q130" s="46"/>
      <c r="R130" s="46"/>
      <c r="S130" s="46"/>
    </row>
    <row r="131" spans="1:19" ht="15.75" x14ac:dyDescent="0.25">
      <c r="A131" s="61" t="s">
        <v>178</v>
      </c>
      <c r="B131" s="14"/>
      <c r="C131" s="14"/>
      <c r="D131" s="14" t="s">
        <v>179</v>
      </c>
      <c r="E131" s="33"/>
      <c r="F131" s="38"/>
      <c r="G131" s="39"/>
      <c r="H131" s="120"/>
      <c r="I131" s="120"/>
      <c r="J131" s="120"/>
      <c r="K131" s="120"/>
      <c r="L131" s="120">
        <v>3399.1</v>
      </c>
      <c r="M131" s="40"/>
      <c r="N131" s="45"/>
      <c r="O131" s="45"/>
      <c r="P131" s="45"/>
      <c r="Q131" s="46"/>
      <c r="R131" s="46"/>
      <c r="S131" s="46"/>
    </row>
    <row r="132" spans="1:19" ht="15.75" x14ac:dyDescent="0.25">
      <c r="A132" s="61" t="s">
        <v>180</v>
      </c>
      <c r="B132" s="14"/>
      <c r="C132" s="14"/>
      <c r="D132" s="14" t="s">
        <v>181</v>
      </c>
      <c r="E132" s="33"/>
      <c r="F132" s="38"/>
      <c r="G132" s="39"/>
      <c r="H132" s="120"/>
      <c r="I132" s="120"/>
      <c r="J132" s="120"/>
      <c r="K132" s="120"/>
      <c r="L132" s="120"/>
      <c r="M132" s="40"/>
      <c r="N132" s="45"/>
      <c r="O132" s="45"/>
      <c r="P132" s="45"/>
      <c r="Q132" s="46"/>
      <c r="R132" s="46"/>
      <c r="S132" s="46"/>
    </row>
    <row r="133" spans="1:19" ht="15.75" x14ac:dyDescent="0.25">
      <c r="A133" s="61" t="s">
        <v>182</v>
      </c>
      <c r="B133" s="14"/>
      <c r="C133" s="14"/>
      <c r="D133" s="14" t="s">
        <v>183</v>
      </c>
      <c r="E133" s="33"/>
      <c r="F133" s="38"/>
      <c r="G133" s="39"/>
      <c r="H133" s="120"/>
      <c r="I133" s="120"/>
      <c r="J133" s="120"/>
      <c r="K133" s="120"/>
      <c r="L133" s="120"/>
      <c r="M133" s="40"/>
      <c r="N133" s="45"/>
      <c r="O133" s="45"/>
      <c r="P133" s="45"/>
      <c r="Q133" s="46"/>
      <c r="R133" s="46"/>
      <c r="S133" s="46"/>
    </row>
    <row r="134" spans="1:19" ht="15.75" x14ac:dyDescent="0.25">
      <c r="A134" s="61" t="s">
        <v>184</v>
      </c>
      <c r="B134" s="14"/>
      <c r="C134" s="14"/>
      <c r="D134" s="14" t="s">
        <v>185</v>
      </c>
      <c r="E134" s="33"/>
      <c r="F134" s="38"/>
      <c r="G134" s="39"/>
      <c r="H134" s="120"/>
      <c r="I134" s="120"/>
      <c r="J134" s="120"/>
      <c r="K134" s="120"/>
      <c r="L134" s="120">
        <v>0.91753200000000001</v>
      </c>
      <c r="M134" s="40"/>
      <c r="N134" s="45"/>
      <c r="O134" s="45"/>
      <c r="P134" s="45"/>
      <c r="Q134" s="46"/>
      <c r="R134" s="46"/>
      <c r="S134" s="46"/>
    </row>
    <row r="135" spans="1:19" ht="15.75" x14ac:dyDescent="0.25">
      <c r="A135" s="61" t="s">
        <v>186</v>
      </c>
      <c r="B135" s="14"/>
      <c r="C135" s="14"/>
      <c r="D135" s="14" t="s">
        <v>187</v>
      </c>
      <c r="E135" s="33"/>
      <c r="F135" s="38"/>
      <c r="G135" s="39">
        <v>41.773949796129003</v>
      </c>
      <c r="H135" s="120"/>
      <c r="I135" s="120"/>
      <c r="J135" s="120"/>
      <c r="K135" s="120"/>
      <c r="L135" s="120">
        <v>6683.83196738064</v>
      </c>
      <c r="M135" s="40">
        <v>34.811624830107498</v>
      </c>
      <c r="N135" s="45"/>
      <c r="O135" s="45"/>
      <c r="P135" s="45"/>
      <c r="Q135" s="46"/>
      <c r="R135" s="46"/>
      <c r="S135" s="46"/>
    </row>
    <row r="136" spans="1:19" ht="15.75" x14ac:dyDescent="0.25">
      <c r="A136" s="61" t="s">
        <v>188</v>
      </c>
      <c r="B136" s="14"/>
      <c r="C136" s="14"/>
      <c r="D136" s="14" t="s">
        <v>189</v>
      </c>
      <c r="E136" s="33"/>
      <c r="F136" s="38"/>
      <c r="G136" s="39"/>
      <c r="H136" s="120"/>
      <c r="I136" s="120"/>
      <c r="J136" s="120"/>
      <c r="K136" s="120"/>
      <c r="L136" s="120"/>
      <c r="M136" s="40"/>
      <c r="N136" s="45"/>
      <c r="O136" s="45"/>
      <c r="P136" s="45"/>
      <c r="Q136" s="46"/>
      <c r="R136" s="46"/>
      <c r="S136" s="46"/>
    </row>
    <row r="137" spans="1:19" ht="15.75" x14ac:dyDescent="0.25">
      <c r="A137" s="61" t="s">
        <v>190</v>
      </c>
      <c r="B137" s="14"/>
      <c r="C137" s="14"/>
      <c r="D137" s="14" t="s">
        <v>191</v>
      </c>
      <c r="E137" s="33"/>
      <c r="F137" s="38">
        <v>0.15816</v>
      </c>
      <c r="G137" s="39">
        <v>24.6</v>
      </c>
      <c r="H137" s="120"/>
      <c r="I137" s="120"/>
      <c r="J137" s="120"/>
      <c r="K137" s="120"/>
      <c r="L137" s="120">
        <v>118.8</v>
      </c>
      <c r="M137" s="40">
        <v>0.47448000000000001</v>
      </c>
      <c r="N137" s="45"/>
      <c r="O137" s="45"/>
      <c r="P137" s="45"/>
      <c r="Q137" s="46"/>
      <c r="R137" s="46"/>
      <c r="S137" s="46"/>
    </row>
    <row r="138" spans="1:19" ht="15.75" x14ac:dyDescent="0.25">
      <c r="A138" s="61" t="s">
        <v>192</v>
      </c>
      <c r="B138" s="14"/>
      <c r="C138" s="14"/>
      <c r="D138" s="14" t="s">
        <v>158</v>
      </c>
      <c r="E138" s="33"/>
      <c r="F138" s="38"/>
      <c r="G138" s="39"/>
      <c r="H138" s="120"/>
      <c r="I138" s="120"/>
      <c r="J138" s="120"/>
      <c r="K138" s="120"/>
      <c r="L138" s="120"/>
      <c r="M138" s="40"/>
      <c r="N138" s="45"/>
      <c r="O138" s="45"/>
      <c r="P138" s="45"/>
      <c r="Q138" s="46"/>
      <c r="R138" s="46"/>
      <c r="S138" s="46"/>
    </row>
    <row r="139" spans="1:19" ht="15.75" x14ac:dyDescent="0.25">
      <c r="A139" s="61"/>
      <c r="B139" s="14"/>
      <c r="C139" s="14"/>
      <c r="D139" s="14"/>
      <c r="E139" s="33"/>
      <c r="F139" s="38"/>
      <c r="G139" s="39"/>
      <c r="H139" s="120"/>
      <c r="I139" s="120"/>
      <c r="J139" s="120"/>
      <c r="K139" s="120"/>
      <c r="L139" s="120"/>
      <c r="M139" s="40"/>
      <c r="N139" s="45"/>
      <c r="O139" s="45"/>
      <c r="P139" s="45"/>
      <c r="Q139" s="46"/>
      <c r="R139" s="46"/>
      <c r="S139" s="46"/>
    </row>
    <row r="140" spans="1:19" ht="15.75" x14ac:dyDescent="0.25">
      <c r="A140" s="61" t="s">
        <v>193</v>
      </c>
      <c r="B140" s="14"/>
      <c r="C140" s="15" t="s">
        <v>194</v>
      </c>
      <c r="D140" s="14"/>
      <c r="E140" s="33"/>
      <c r="F140" s="16">
        <f t="shared" ref="F140" si="32">SUM(F141:F149)</f>
        <v>0</v>
      </c>
      <c r="G140" s="17">
        <f t="shared" ref="G140:M140" si="33">SUM(G141:G149)</f>
        <v>16.242456620022402</v>
      </c>
      <c r="H140" s="111">
        <f t="shared" si="33"/>
        <v>1614.8050600000001</v>
      </c>
      <c r="I140" s="111">
        <f t="shared" si="33"/>
        <v>1603.6721600000001</v>
      </c>
      <c r="J140" s="111">
        <f t="shared" si="33"/>
        <v>1603.6721600000001</v>
      </c>
      <c r="K140" s="111">
        <f t="shared" si="33"/>
        <v>197.68668</v>
      </c>
      <c r="L140" s="111">
        <f t="shared" si="33"/>
        <v>5019.8360600000005</v>
      </c>
      <c r="M140" s="112">
        <f t="shared" si="33"/>
        <v>1.1066689000182E-3</v>
      </c>
      <c r="P140" s="45"/>
      <c r="Q140" s="46"/>
      <c r="R140" s="46"/>
      <c r="S140" s="46"/>
    </row>
    <row r="141" spans="1:19" ht="15.75" x14ac:dyDescent="0.25">
      <c r="A141" s="61" t="s">
        <v>195</v>
      </c>
      <c r="B141" s="14"/>
      <c r="C141" s="14"/>
      <c r="D141" s="14" t="s">
        <v>196</v>
      </c>
      <c r="E141" s="33"/>
      <c r="F141" s="38"/>
      <c r="G141" s="39"/>
      <c r="H141" s="120">
        <v>1614.8050600000001</v>
      </c>
      <c r="I141" s="120">
        <v>1603.6721600000001</v>
      </c>
      <c r="J141" s="120">
        <v>1603.6721600000001</v>
      </c>
      <c r="K141" s="120">
        <v>197.68668</v>
      </c>
      <c r="L141" s="120">
        <v>5019.8360600000005</v>
      </c>
      <c r="M141" s="40"/>
      <c r="N141" s="45"/>
      <c r="O141" s="45"/>
      <c r="P141" s="45"/>
      <c r="Q141" s="46"/>
      <c r="R141" s="46"/>
      <c r="S141" s="46"/>
    </row>
    <row r="142" spans="1:19" ht="15.75" x14ac:dyDescent="0.25">
      <c r="A142" s="61" t="s">
        <v>197</v>
      </c>
      <c r="B142" s="14"/>
      <c r="C142" s="14"/>
      <c r="D142" s="14" t="s">
        <v>198</v>
      </c>
      <c r="E142" s="33"/>
      <c r="F142" s="38"/>
      <c r="G142" s="39"/>
      <c r="H142" s="120"/>
      <c r="I142" s="120"/>
      <c r="J142" s="120"/>
      <c r="K142" s="120"/>
      <c r="L142" s="120"/>
      <c r="M142" s="40"/>
      <c r="N142" s="45"/>
      <c r="O142" s="45"/>
      <c r="P142" s="45"/>
      <c r="Q142" s="46"/>
      <c r="R142" s="46"/>
      <c r="S142" s="46"/>
    </row>
    <row r="143" spans="1:19" ht="15.75" x14ac:dyDescent="0.25">
      <c r="A143" s="61" t="s">
        <v>199</v>
      </c>
      <c r="B143" s="14"/>
      <c r="C143" s="14"/>
      <c r="D143" s="14" t="s">
        <v>200</v>
      </c>
      <c r="E143" s="33"/>
      <c r="F143" s="38"/>
      <c r="G143" s="39"/>
      <c r="H143" s="120"/>
      <c r="I143" s="120"/>
      <c r="J143" s="120"/>
      <c r="K143" s="120"/>
      <c r="L143" s="120"/>
      <c r="M143" s="40"/>
      <c r="N143" s="45"/>
      <c r="O143" s="45"/>
      <c r="P143" s="45"/>
      <c r="Q143" s="46"/>
      <c r="R143" s="46"/>
      <c r="S143" s="46"/>
    </row>
    <row r="144" spans="1:19" ht="15.75" x14ac:dyDescent="0.25">
      <c r="A144" s="61" t="s">
        <v>201</v>
      </c>
      <c r="B144" s="14"/>
      <c r="C144" s="14"/>
      <c r="D144" s="14" t="s">
        <v>202</v>
      </c>
      <c r="E144" s="33"/>
      <c r="F144" s="38"/>
      <c r="G144" s="39"/>
      <c r="H144" s="120"/>
      <c r="I144" s="120"/>
      <c r="J144" s="120"/>
      <c r="K144" s="120"/>
      <c r="L144" s="120"/>
      <c r="M144" s="121"/>
      <c r="N144" s="45"/>
      <c r="O144" s="45"/>
      <c r="P144" s="45"/>
      <c r="Q144" s="46"/>
      <c r="R144" s="46"/>
      <c r="S144" s="46"/>
    </row>
    <row r="145" spans="1:19" ht="15.75" x14ac:dyDescent="0.25">
      <c r="A145" s="61" t="s">
        <v>203</v>
      </c>
      <c r="B145" s="14"/>
      <c r="C145" s="14"/>
      <c r="D145" s="14" t="s">
        <v>204</v>
      </c>
      <c r="E145" s="33"/>
      <c r="F145" s="38"/>
      <c r="G145" s="39"/>
      <c r="H145" s="120"/>
      <c r="I145" s="120"/>
      <c r="J145" s="120"/>
      <c r="K145" s="120"/>
      <c r="L145" s="120"/>
      <c r="M145" s="121"/>
      <c r="N145" s="45"/>
      <c r="O145" s="45"/>
      <c r="P145" s="45"/>
      <c r="Q145" s="46"/>
      <c r="R145" s="46"/>
      <c r="S145" s="46"/>
    </row>
    <row r="146" spans="1:19" ht="15.75" x14ac:dyDescent="0.25">
      <c r="A146" s="61" t="s">
        <v>205</v>
      </c>
      <c r="B146" s="14"/>
      <c r="C146" s="14"/>
      <c r="D146" s="14" t="s">
        <v>206</v>
      </c>
      <c r="E146" s="33"/>
      <c r="F146" s="38"/>
      <c r="G146" s="39"/>
      <c r="H146" s="120"/>
      <c r="I146" s="120"/>
      <c r="J146" s="120"/>
      <c r="K146" s="120"/>
      <c r="L146" s="120"/>
      <c r="M146" s="121"/>
      <c r="N146" s="45"/>
      <c r="O146" s="45"/>
      <c r="P146" s="45"/>
      <c r="Q146" s="46"/>
      <c r="R146" s="46"/>
      <c r="S146" s="46"/>
    </row>
    <row r="147" spans="1:19" ht="15.75" x14ac:dyDescent="0.25">
      <c r="A147" s="61" t="s">
        <v>207</v>
      </c>
      <c r="B147" s="14"/>
      <c r="C147" s="14"/>
      <c r="D147" s="14" t="s">
        <v>208</v>
      </c>
      <c r="E147" s="33"/>
      <c r="F147" s="38"/>
      <c r="G147" s="39"/>
      <c r="H147" s="120"/>
      <c r="I147" s="120"/>
      <c r="J147" s="120"/>
      <c r="K147" s="120"/>
      <c r="L147" s="120"/>
      <c r="M147" s="121"/>
      <c r="N147" s="45"/>
      <c r="O147" s="45"/>
      <c r="P147" s="45"/>
      <c r="Q147" s="46"/>
      <c r="R147" s="46"/>
      <c r="S147" s="46"/>
    </row>
    <row r="148" spans="1:19" ht="15.75" x14ac:dyDescent="0.25">
      <c r="A148" s="61" t="s">
        <v>209</v>
      </c>
      <c r="B148" s="14"/>
      <c r="C148" s="14"/>
      <c r="D148" s="14" t="s">
        <v>210</v>
      </c>
      <c r="E148" s="33"/>
      <c r="F148" s="38"/>
      <c r="G148" s="39"/>
      <c r="H148" s="120"/>
      <c r="I148" s="120"/>
      <c r="J148" s="120"/>
      <c r="K148" s="120"/>
      <c r="L148" s="120"/>
      <c r="M148" s="121"/>
      <c r="N148" s="45"/>
      <c r="O148" s="45"/>
      <c r="P148" s="45"/>
      <c r="Q148" s="46"/>
      <c r="R148" s="46"/>
      <c r="S148" s="46"/>
    </row>
    <row r="149" spans="1:19" ht="15.75" x14ac:dyDescent="0.25">
      <c r="A149" s="61" t="s">
        <v>211</v>
      </c>
      <c r="B149" s="14"/>
      <c r="C149" s="14"/>
      <c r="D149" s="14" t="s">
        <v>158</v>
      </c>
      <c r="E149" s="33"/>
      <c r="F149" s="38"/>
      <c r="G149" s="39">
        <v>16.242456620022402</v>
      </c>
      <c r="H149" s="120"/>
      <c r="I149" s="120"/>
      <c r="J149" s="120"/>
      <c r="K149" s="120"/>
      <c r="L149" s="120"/>
      <c r="M149" s="40">
        <v>1.1066689000182E-3</v>
      </c>
      <c r="N149" s="45"/>
      <c r="O149" s="45"/>
      <c r="P149" s="45"/>
      <c r="Q149" s="46"/>
      <c r="R149" s="46"/>
      <c r="S149" s="46"/>
    </row>
    <row r="150" spans="1:19" ht="16.5" thickBot="1" x14ac:dyDescent="0.3">
      <c r="A150" s="61"/>
      <c r="B150" s="14"/>
      <c r="C150" s="14"/>
      <c r="D150" s="14"/>
      <c r="E150" s="33"/>
      <c r="F150" s="47"/>
      <c r="G150" s="48"/>
      <c r="H150" s="124"/>
      <c r="I150" s="124"/>
      <c r="J150" s="124"/>
      <c r="K150" s="124"/>
      <c r="L150" s="124"/>
      <c r="M150" s="49"/>
      <c r="N150" s="45"/>
      <c r="O150" s="45"/>
      <c r="P150" s="45"/>
      <c r="Q150" s="46"/>
      <c r="R150" s="46"/>
      <c r="S150" s="46"/>
    </row>
    <row r="151" spans="1:19" ht="15.75" x14ac:dyDescent="0.25">
      <c r="A151" s="61"/>
      <c r="B151" s="14"/>
      <c r="C151" s="14"/>
      <c r="D151" s="14"/>
      <c r="E151" s="37"/>
      <c r="F151" s="37"/>
      <c r="G151" s="37"/>
      <c r="H151" s="37"/>
      <c r="I151" s="37"/>
      <c r="J151" s="37"/>
      <c r="K151" s="37"/>
      <c r="L151" s="37"/>
      <c r="M151" s="119"/>
    </row>
    <row r="152" spans="1:19" ht="16.5" thickBot="1" x14ac:dyDescent="0.3">
      <c r="A152" s="61"/>
      <c r="B152" s="14"/>
      <c r="C152" s="14"/>
      <c r="D152" s="14"/>
      <c r="E152" s="37"/>
      <c r="F152" s="37"/>
      <c r="G152" s="37"/>
      <c r="H152" s="37"/>
      <c r="I152" s="37"/>
      <c r="J152" s="37"/>
      <c r="K152" s="37"/>
      <c r="L152" s="37"/>
      <c r="M152" s="119"/>
    </row>
    <row r="153" spans="1:19" ht="29.25" customHeight="1" x14ac:dyDescent="0.25">
      <c r="A153" s="5">
        <v>4</v>
      </c>
      <c r="B153" s="195" t="s">
        <v>160</v>
      </c>
      <c r="C153" s="196"/>
      <c r="D153" s="197"/>
      <c r="E153" s="44"/>
      <c r="F153" s="212"/>
      <c r="G153" s="199"/>
      <c r="H153" s="199"/>
      <c r="I153" s="199"/>
      <c r="J153" s="199"/>
      <c r="K153" s="199"/>
      <c r="L153" s="199"/>
      <c r="M153" s="200"/>
    </row>
    <row r="154" spans="1:19" s="8" customFormat="1" ht="15.75" thickBot="1" x14ac:dyDescent="0.3">
      <c r="A154" s="174"/>
      <c r="B154" s="10"/>
      <c r="C154" s="10"/>
      <c r="D154" s="10"/>
      <c r="E154" s="9"/>
      <c r="F154" s="11" t="s">
        <v>910</v>
      </c>
      <c r="G154" s="12" t="s">
        <v>911</v>
      </c>
      <c r="H154" s="12" t="s">
        <v>966</v>
      </c>
      <c r="I154" s="12" t="s">
        <v>967</v>
      </c>
      <c r="J154" s="12" t="s">
        <v>964</v>
      </c>
      <c r="K154" s="12" t="s">
        <v>965</v>
      </c>
      <c r="L154" s="12" t="s">
        <v>912</v>
      </c>
      <c r="M154" s="13" t="s">
        <v>913</v>
      </c>
      <c r="N154" s="7"/>
      <c r="O154" s="7"/>
      <c r="P154" s="7"/>
    </row>
    <row r="155" spans="1:19" ht="15.75" x14ac:dyDescent="0.25">
      <c r="A155" s="61" t="s">
        <v>212</v>
      </c>
      <c r="B155" s="14"/>
      <c r="C155" s="15" t="s">
        <v>213</v>
      </c>
      <c r="D155" s="14"/>
      <c r="E155" s="33"/>
      <c r="F155" s="16">
        <f t="shared" ref="F155" si="34">SUM(F156:F171)</f>
        <v>0</v>
      </c>
      <c r="G155" s="17">
        <f t="shared" ref="G155:M155" si="35">SUM(G156:G171)</f>
        <v>0</v>
      </c>
      <c r="H155" s="111">
        <f t="shared" si="35"/>
        <v>0</v>
      </c>
      <c r="I155" s="111">
        <f t="shared" si="35"/>
        <v>0</v>
      </c>
      <c r="J155" s="111">
        <f t="shared" si="35"/>
        <v>0</v>
      </c>
      <c r="K155" s="111">
        <f t="shared" si="35"/>
        <v>0</v>
      </c>
      <c r="L155" s="111">
        <f t="shared" si="35"/>
        <v>0</v>
      </c>
      <c r="M155" s="112">
        <f t="shared" si="35"/>
        <v>0</v>
      </c>
      <c r="P155" s="45"/>
      <c r="Q155" s="46"/>
      <c r="R155" s="46"/>
      <c r="S155" s="46"/>
    </row>
    <row r="156" spans="1:19" ht="15.75" x14ac:dyDescent="0.25">
      <c r="A156" s="61" t="s">
        <v>214</v>
      </c>
      <c r="B156" s="14"/>
      <c r="C156" s="14"/>
      <c r="D156" s="14" t="s">
        <v>215</v>
      </c>
      <c r="E156" s="33"/>
      <c r="F156" s="38"/>
      <c r="G156" s="39"/>
      <c r="H156" s="120"/>
      <c r="I156" s="120"/>
      <c r="J156" s="120"/>
      <c r="K156" s="120"/>
      <c r="L156" s="120"/>
      <c r="M156" s="125"/>
      <c r="N156" s="45"/>
      <c r="O156" s="45"/>
      <c r="P156" s="45"/>
      <c r="Q156" s="46"/>
      <c r="R156" s="46"/>
      <c r="S156" s="46"/>
    </row>
    <row r="157" spans="1:19" ht="15.75" x14ac:dyDescent="0.25">
      <c r="A157" s="61" t="s">
        <v>216</v>
      </c>
      <c r="B157" s="14"/>
      <c r="C157" s="14"/>
      <c r="D157" s="14" t="s">
        <v>217</v>
      </c>
      <c r="E157" s="33"/>
      <c r="F157" s="38"/>
      <c r="G157" s="39"/>
      <c r="H157" s="120"/>
      <c r="I157" s="120"/>
      <c r="J157" s="120"/>
      <c r="K157" s="120"/>
      <c r="L157" s="120"/>
      <c r="M157" s="125"/>
      <c r="N157" s="45"/>
      <c r="O157" s="45"/>
      <c r="P157" s="45"/>
      <c r="Q157" s="46"/>
      <c r="R157" s="46"/>
      <c r="S157" s="46"/>
    </row>
    <row r="158" spans="1:19" ht="15.75" x14ac:dyDescent="0.25">
      <c r="A158" s="61" t="s">
        <v>218</v>
      </c>
      <c r="B158" s="14"/>
      <c r="C158" s="14"/>
      <c r="D158" s="14" t="s">
        <v>219</v>
      </c>
      <c r="E158" s="33"/>
      <c r="F158" s="38"/>
      <c r="G158" s="39"/>
      <c r="H158" s="120"/>
      <c r="I158" s="120"/>
      <c r="J158" s="120"/>
      <c r="K158" s="120"/>
      <c r="L158" s="120"/>
      <c r="M158" s="125"/>
      <c r="N158" s="45"/>
      <c r="O158" s="45"/>
      <c r="P158" s="45"/>
      <c r="Q158" s="46"/>
      <c r="R158" s="46"/>
      <c r="S158" s="46"/>
    </row>
    <row r="159" spans="1:19" ht="15.75" x14ac:dyDescent="0.25">
      <c r="A159" s="61" t="s">
        <v>220</v>
      </c>
      <c r="B159" s="14"/>
      <c r="C159" s="14"/>
      <c r="D159" s="14" t="s">
        <v>221</v>
      </c>
      <c r="E159" s="33"/>
      <c r="F159" s="38"/>
      <c r="G159" s="39"/>
      <c r="H159" s="120"/>
      <c r="I159" s="120"/>
      <c r="J159" s="120"/>
      <c r="K159" s="120"/>
      <c r="L159" s="120"/>
      <c r="M159" s="125"/>
      <c r="N159" s="45"/>
      <c r="O159" s="45"/>
      <c r="P159" s="45"/>
      <c r="Q159" s="46"/>
      <c r="R159" s="46"/>
      <c r="S159" s="46"/>
    </row>
    <row r="160" spans="1:19" ht="15.75" x14ac:dyDescent="0.25">
      <c r="A160" s="61" t="s">
        <v>222</v>
      </c>
      <c r="B160" s="14"/>
      <c r="C160" s="14"/>
      <c r="D160" s="14" t="s">
        <v>223</v>
      </c>
      <c r="E160" s="33"/>
      <c r="F160" s="38"/>
      <c r="G160" s="39"/>
      <c r="H160" s="120"/>
      <c r="I160" s="120"/>
      <c r="J160" s="120"/>
      <c r="K160" s="120"/>
      <c r="L160" s="120"/>
      <c r="M160" s="125"/>
      <c r="N160" s="45"/>
      <c r="O160" s="45"/>
      <c r="P160" s="45"/>
      <c r="Q160" s="46"/>
      <c r="R160" s="46"/>
      <c r="S160" s="46"/>
    </row>
    <row r="161" spans="1:19" ht="15.75" x14ac:dyDescent="0.25">
      <c r="A161" s="61" t="s">
        <v>224</v>
      </c>
      <c r="B161" s="14"/>
      <c r="C161" s="14"/>
      <c r="D161" s="14" t="s">
        <v>225</v>
      </c>
      <c r="E161" s="33"/>
      <c r="F161" s="38"/>
      <c r="G161" s="39"/>
      <c r="H161" s="120"/>
      <c r="I161" s="120"/>
      <c r="J161" s="120"/>
      <c r="K161" s="120"/>
      <c r="L161" s="120"/>
      <c r="M161" s="125"/>
      <c r="N161" s="45"/>
      <c r="O161" s="45"/>
      <c r="P161" s="45"/>
      <c r="Q161" s="46"/>
      <c r="R161" s="46"/>
      <c r="S161" s="46"/>
    </row>
    <row r="162" spans="1:19" ht="15.75" x14ac:dyDescent="0.25">
      <c r="A162" s="61" t="s">
        <v>226</v>
      </c>
      <c r="B162" s="14"/>
      <c r="C162" s="14"/>
      <c r="D162" s="14" t="s">
        <v>227</v>
      </c>
      <c r="E162" s="33"/>
      <c r="F162" s="38"/>
      <c r="G162" s="39"/>
      <c r="H162" s="120"/>
      <c r="I162" s="120"/>
      <c r="J162" s="120"/>
      <c r="K162" s="120"/>
      <c r="L162" s="120"/>
      <c r="M162" s="125"/>
      <c r="N162" s="45"/>
      <c r="O162" s="45"/>
      <c r="P162" s="45"/>
      <c r="Q162" s="46"/>
      <c r="R162" s="46"/>
      <c r="S162" s="46"/>
    </row>
    <row r="163" spans="1:19" ht="15.75" x14ac:dyDescent="0.25">
      <c r="A163" s="61" t="s">
        <v>228</v>
      </c>
      <c r="B163" s="14"/>
      <c r="C163" s="14"/>
      <c r="D163" s="14" t="s">
        <v>229</v>
      </c>
      <c r="E163" s="33"/>
      <c r="F163" s="38"/>
      <c r="G163" s="39"/>
      <c r="H163" s="120"/>
      <c r="I163" s="120"/>
      <c r="J163" s="120"/>
      <c r="K163" s="120"/>
      <c r="L163" s="120"/>
      <c r="M163" s="125"/>
      <c r="N163" s="45"/>
      <c r="O163" s="45"/>
      <c r="P163" s="45"/>
      <c r="Q163" s="46"/>
      <c r="R163" s="46"/>
      <c r="S163" s="46"/>
    </row>
    <row r="164" spans="1:19" ht="15.75" x14ac:dyDescent="0.25">
      <c r="A164" s="61" t="s">
        <v>230</v>
      </c>
      <c r="B164" s="14"/>
      <c r="C164" s="14"/>
      <c r="D164" s="14" t="s">
        <v>231</v>
      </c>
      <c r="E164" s="33"/>
      <c r="F164" s="38"/>
      <c r="G164" s="39"/>
      <c r="H164" s="120"/>
      <c r="I164" s="120"/>
      <c r="J164" s="120"/>
      <c r="K164" s="120"/>
      <c r="L164" s="120"/>
      <c r="M164" s="40"/>
      <c r="N164" s="45"/>
      <c r="O164" s="45"/>
      <c r="P164" s="45"/>
      <c r="Q164" s="46"/>
      <c r="R164" s="46"/>
      <c r="S164" s="46"/>
    </row>
    <row r="165" spans="1:19" ht="15.75" x14ac:dyDescent="0.25">
      <c r="A165" s="61" t="s">
        <v>232</v>
      </c>
      <c r="B165" s="14"/>
      <c r="C165" s="14"/>
      <c r="D165" s="14" t="s">
        <v>233</v>
      </c>
      <c r="E165" s="33"/>
      <c r="F165" s="38"/>
      <c r="G165" s="39"/>
      <c r="H165" s="120"/>
      <c r="I165" s="120"/>
      <c r="J165" s="120"/>
      <c r="K165" s="120"/>
      <c r="L165" s="120"/>
      <c r="M165" s="125"/>
      <c r="N165" s="45"/>
      <c r="O165" s="45"/>
      <c r="P165" s="45"/>
      <c r="Q165" s="46"/>
      <c r="R165" s="46"/>
      <c r="S165" s="46"/>
    </row>
    <row r="166" spans="1:19" ht="15.75" x14ac:dyDescent="0.25">
      <c r="A166" s="61" t="s">
        <v>234</v>
      </c>
      <c r="B166" s="14"/>
      <c r="C166" s="14"/>
      <c r="D166" s="14" t="s">
        <v>235</v>
      </c>
      <c r="E166" s="33"/>
      <c r="F166" s="38"/>
      <c r="G166" s="39"/>
      <c r="H166" s="120"/>
      <c r="I166" s="120"/>
      <c r="J166" s="120"/>
      <c r="K166" s="120"/>
      <c r="L166" s="120"/>
      <c r="M166" s="40"/>
      <c r="N166" s="45"/>
      <c r="O166" s="45"/>
      <c r="P166" s="45"/>
      <c r="Q166" s="46"/>
      <c r="R166" s="46"/>
      <c r="S166" s="46"/>
    </row>
    <row r="167" spans="1:19" ht="15.75" x14ac:dyDescent="0.25">
      <c r="A167" s="61" t="s">
        <v>236</v>
      </c>
      <c r="B167" s="14"/>
      <c r="C167" s="14"/>
      <c r="D167" s="14" t="s">
        <v>237</v>
      </c>
      <c r="E167" s="33"/>
      <c r="F167" s="38"/>
      <c r="G167" s="39"/>
      <c r="H167" s="120"/>
      <c r="I167" s="120"/>
      <c r="J167" s="120"/>
      <c r="K167" s="120"/>
      <c r="L167" s="120"/>
      <c r="M167" s="125"/>
      <c r="N167" s="45"/>
      <c r="O167" s="45"/>
      <c r="P167" s="45"/>
      <c r="Q167" s="46"/>
      <c r="R167" s="46"/>
      <c r="S167" s="46"/>
    </row>
    <row r="168" spans="1:19" ht="15.75" x14ac:dyDescent="0.25">
      <c r="A168" s="61" t="s">
        <v>238</v>
      </c>
      <c r="B168" s="14"/>
      <c r="C168" s="14"/>
      <c r="D168" s="14" t="s">
        <v>239</v>
      </c>
      <c r="E168" s="33"/>
      <c r="F168" s="38"/>
      <c r="G168" s="39"/>
      <c r="H168" s="120"/>
      <c r="I168" s="120"/>
      <c r="J168" s="120"/>
      <c r="K168" s="120"/>
      <c r="L168" s="120"/>
      <c r="M168" s="125"/>
      <c r="N168" s="45"/>
      <c r="O168" s="45"/>
      <c r="P168" s="45"/>
      <c r="Q168" s="46"/>
      <c r="R168" s="46"/>
      <c r="S168" s="46"/>
    </row>
    <row r="169" spans="1:19" ht="15.75" x14ac:dyDescent="0.25">
      <c r="A169" s="61" t="s">
        <v>240</v>
      </c>
      <c r="B169" s="14"/>
      <c r="C169" s="14"/>
      <c r="D169" s="14" t="s">
        <v>241</v>
      </c>
      <c r="E169" s="33"/>
      <c r="F169" s="38"/>
      <c r="G169" s="39"/>
      <c r="H169" s="120"/>
      <c r="I169" s="120"/>
      <c r="J169" s="120"/>
      <c r="K169" s="120"/>
      <c r="L169" s="120"/>
      <c r="M169" s="125"/>
      <c r="N169" s="45"/>
      <c r="O169" s="45"/>
      <c r="P169" s="45"/>
      <c r="Q169" s="46"/>
      <c r="R169" s="46"/>
      <c r="S169" s="46"/>
    </row>
    <row r="170" spans="1:19" ht="15.75" x14ac:dyDescent="0.25">
      <c r="A170" s="61" t="s">
        <v>242</v>
      </c>
      <c r="B170" s="14"/>
      <c r="C170" s="14"/>
      <c r="D170" s="50" t="s">
        <v>243</v>
      </c>
      <c r="E170" s="33"/>
      <c r="F170" s="38"/>
      <c r="G170" s="39"/>
      <c r="H170" s="120"/>
      <c r="I170" s="120"/>
      <c r="J170" s="120"/>
      <c r="K170" s="120"/>
      <c r="L170" s="120"/>
      <c r="M170" s="125"/>
      <c r="N170" s="45"/>
      <c r="O170" s="45"/>
      <c r="P170" s="45"/>
      <c r="Q170" s="46"/>
      <c r="R170" s="46"/>
      <c r="S170" s="46"/>
    </row>
    <row r="171" spans="1:19" ht="15.75" x14ac:dyDescent="0.25">
      <c r="A171" s="61" t="s">
        <v>244</v>
      </c>
      <c r="B171" s="14"/>
      <c r="C171" s="14"/>
      <c r="D171" s="50" t="s">
        <v>158</v>
      </c>
      <c r="E171" s="33"/>
      <c r="F171" s="38"/>
      <c r="G171" s="39"/>
      <c r="H171" s="120"/>
      <c r="I171" s="120"/>
      <c r="J171" s="120"/>
      <c r="K171" s="120"/>
      <c r="L171" s="120"/>
      <c r="M171" s="125"/>
      <c r="N171" s="45"/>
      <c r="O171" s="45"/>
      <c r="P171" s="45"/>
      <c r="Q171" s="46"/>
      <c r="R171" s="46"/>
      <c r="S171" s="46"/>
    </row>
    <row r="172" spans="1:19" ht="15.75" x14ac:dyDescent="0.25">
      <c r="A172" s="61"/>
      <c r="B172" s="14"/>
      <c r="C172" s="14"/>
      <c r="D172" s="50"/>
      <c r="E172" s="33"/>
      <c r="F172" s="38"/>
      <c r="G172" s="39"/>
      <c r="H172" s="120"/>
      <c r="I172" s="120"/>
      <c r="J172" s="120"/>
      <c r="K172" s="120"/>
      <c r="L172" s="120"/>
      <c r="M172" s="125"/>
      <c r="N172" s="45"/>
      <c r="O172" s="45"/>
      <c r="P172" s="45"/>
      <c r="Q172" s="46"/>
      <c r="R172" s="46"/>
      <c r="S172" s="46"/>
    </row>
    <row r="173" spans="1:19" ht="15.75" x14ac:dyDescent="0.25">
      <c r="A173" s="61" t="s">
        <v>245</v>
      </c>
      <c r="B173" s="14"/>
      <c r="C173" s="15" t="s">
        <v>246</v>
      </c>
      <c r="D173" s="14"/>
      <c r="E173" s="33"/>
      <c r="F173" s="16">
        <f t="shared" ref="F173" si="36">SUM(F174:F199)</f>
        <v>0</v>
      </c>
      <c r="G173" s="17">
        <f t="shared" ref="G173:M173" si="37">SUM(G174:G199)</f>
        <v>0</v>
      </c>
      <c r="H173" s="111">
        <f t="shared" si="37"/>
        <v>0</v>
      </c>
      <c r="I173" s="111">
        <f t="shared" si="37"/>
        <v>0</v>
      </c>
      <c r="J173" s="111">
        <f t="shared" si="37"/>
        <v>0</v>
      </c>
      <c r="K173" s="111">
        <f t="shared" si="37"/>
        <v>0</v>
      </c>
      <c r="L173" s="111">
        <f t="shared" si="37"/>
        <v>0</v>
      </c>
      <c r="M173" s="112">
        <f t="shared" si="37"/>
        <v>0</v>
      </c>
      <c r="P173" s="45"/>
      <c r="Q173" s="46"/>
      <c r="R173" s="46"/>
      <c r="S173" s="46"/>
    </row>
    <row r="174" spans="1:19" ht="15.75" x14ac:dyDescent="0.25">
      <c r="A174" s="61" t="s">
        <v>247</v>
      </c>
      <c r="B174" s="14"/>
      <c r="C174" s="14"/>
      <c r="D174" s="14" t="s">
        <v>248</v>
      </c>
      <c r="E174" s="33"/>
      <c r="F174" s="38"/>
      <c r="G174" s="39"/>
      <c r="H174" s="120"/>
      <c r="I174" s="120"/>
      <c r="J174" s="120"/>
      <c r="K174" s="120"/>
      <c r="L174" s="120"/>
      <c r="M174" s="125"/>
      <c r="N174" s="45"/>
      <c r="O174" s="45"/>
      <c r="P174" s="45"/>
      <c r="Q174" s="46"/>
      <c r="R174" s="46"/>
      <c r="S174" s="46"/>
    </row>
    <row r="175" spans="1:19" ht="15.75" x14ac:dyDescent="0.25">
      <c r="A175" s="61" t="s">
        <v>249</v>
      </c>
      <c r="B175" s="14"/>
      <c r="C175" s="14"/>
      <c r="D175" s="14" t="s">
        <v>250</v>
      </c>
      <c r="E175" s="33"/>
      <c r="F175" s="38"/>
      <c r="G175" s="39"/>
      <c r="H175" s="120"/>
      <c r="I175" s="120"/>
      <c r="J175" s="120"/>
      <c r="K175" s="120"/>
      <c r="L175" s="120"/>
      <c r="M175" s="125"/>
      <c r="N175" s="45"/>
      <c r="O175" s="45"/>
      <c r="P175" s="45"/>
      <c r="Q175" s="46"/>
      <c r="R175" s="46"/>
      <c r="S175" s="46"/>
    </row>
    <row r="176" spans="1:19" ht="15.75" x14ac:dyDescent="0.25">
      <c r="A176" s="61" t="s">
        <v>251</v>
      </c>
      <c r="B176" s="14"/>
      <c r="C176" s="14"/>
      <c r="D176" s="14" t="s">
        <v>252</v>
      </c>
      <c r="E176" s="33"/>
      <c r="F176" s="38"/>
      <c r="G176" s="39"/>
      <c r="H176" s="120"/>
      <c r="I176" s="120"/>
      <c r="J176" s="120"/>
      <c r="K176" s="120"/>
      <c r="L176" s="120"/>
      <c r="M176" s="125"/>
      <c r="N176" s="45"/>
      <c r="O176" s="45"/>
      <c r="P176" s="45"/>
      <c r="Q176" s="46"/>
      <c r="R176" s="46"/>
      <c r="S176" s="46"/>
    </row>
    <row r="177" spans="1:19" ht="15.75" x14ac:dyDescent="0.25">
      <c r="A177" s="61" t="s">
        <v>253</v>
      </c>
      <c r="B177" s="14"/>
      <c r="C177" s="14"/>
      <c r="D177" s="14" t="s">
        <v>254</v>
      </c>
      <c r="E177" s="33"/>
      <c r="F177" s="38"/>
      <c r="G177" s="39"/>
      <c r="H177" s="120"/>
      <c r="I177" s="120"/>
      <c r="J177" s="120"/>
      <c r="K177" s="120"/>
      <c r="L177" s="120"/>
      <c r="M177" s="125"/>
      <c r="N177" s="45"/>
      <c r="O177" s="45"/>
      <c r="P177" s="45"/>
      <c r="Q177" s="46"/>
      <c r="R177" s="46"/>
      <c r="S177" s="46"/>
    </row>
    <row r="178" spans="1:19" ht="15.75" x14ac:dyDescent="0.25">
      <c r="A178" s="61" t="s">
        <v>255</v>
      </c>
      <c r="B178" s="14"/>
      <c r="C178" s="14"/>
      <c r="D178" s="14" t="s">
        <v>256</v>
      </c>
      <c r="E178" s="33"/>
      <c r="F178" s="38"/>
      <c r="G178" s="39"/>
      <c r="H178" s="120"/>
      <c r="I178" s="120"/>
      <c r="J178" s="120"/>
      <c r="K178" s="120"/>
      <c r="L178" s="120"/>
      <c r="M178" s="125"/>
      <c r="N178" s="45"/>
      <c r="O178" s="45"/>
      <c r="P178" s="45"/>
      <c r="Q178" s="46"/>
      <c r="R178" s="46"/>
      <c r="S178" s="46"/>
    </row>
    <row r="179" spans="1:19" ht="15.75" x14ac:dyDescent="0.25">
      <c r="A179" s="61" t="s">
        <v>257</v>
      </c>
      <c r="B179" s="14"/>
      <c r="C179" s="14"/>
      <c r="D179" s="14" t="s">
        <v>258</v>
      </c>
      <c r="E179" s="33"/>
      <c r="F179" s="38"/>
      <c r="G179" s="39"/>
      <c r="H179" s="120"/>
      <c r="I179" s="120"/>
      <c r="J179" s="120"/>
      <c r="K179" s="120"/>
      <c r="L179" s="120"/>
      <c r="M179" s="125"/>
      <c r="N179" s="45"/>
      <c r="O179" s="45"/>
      <c r="P179" s="45"/>
      <c r="Q179" s="46"/>
      <c r="R179" s="46"/>
      <c r="S179" s="46"/>
    </row>
    <row r="180" spans="1:19" ht="15.75" x14ac:dyDescent="0.25">
      <c r="A180" s="61" t="s">
        <v>259</v>
      </c>
      <c r="B180" s="14"/>
      <c r="C180" s="14"/>
      <c r="D180" s="14" t="s">
        <v>260</v>
      </c>
      <c r="E180" s="33"/>
      <c r="F180" s="38"/>
      <c r="G180" s="39"/>
      <c r="H180" s="120"/>
      <c r="I180" s="120"/>
      <c r="J180" s="120"/>
      <c r="K180" s="120"/>
      <c r="L180" s="120"/>
      <c r="M180" s="125"/>
      <c r="N180" s="45"/>
      <c r="O180" s="45"/>
      <c r="P180" s="45"/>
      <c r="Q180" s="46"/>
      <c r="R180" s="46"/>
      <c r="S180" s="46"/>
    </row>
    <row r="181" spans="1:19" ht="15.75" x14ac:dyDescent="0.25">
      <c r="A181" s="61" t="s">
        <v>261</v>
      </c>
      <c r="B181" s="14"/>
      <c r="C181" s="14"/>
      <c r="D181" s="14" t="s">
        <v>262</v>
      </c>
      <c r="E181" s="33"/>
      <c r="F181" s="38"/>
      <c r="G181" s="39"/>
      <c r="H181" s="120"/>
      <c r="I181" s="120"/>
      <c r="J181" s="120"/>
      <c r="K181" s="120"/>
      <c r="L181" s="120"/>
      <c r="M181" s="125"/>
      <c r="N181" s="45"/>
      <c r="O181" s="45"/>
      <c r="P181" s="45"/>
      <c r="Q181" s="46"/>
      <c r="R181" s="46"/>
      <c r="S181" s="46"/>
    </row>
    <row r="182" spans="1:19" ht="15.75" x14ac:dyDescent="0.25">
      <c r="A182" s="61" t="s">
        <v>263</v>
      </c>
      <c r="B182" s="14"/>
      <c r="C182" s="14"/>
      <c r="D182" s="14" t="s">
        <v>264</v>
      </c>
      <c r="E182" s="33"/>
      <c r="F182" s="38"/>
      <c r="G182" s="39"/>
      <c r="H182" s="120"/>
      <c r="I182" s="120"/>
      <c r="J182" s="120"/>
      <c r="K182" s="120"/>
      <c r="L182" s="120"/>
      <c r="M182" s="125"/>
      <c r="N182" s="45"/>
      <c r="O182" s="45"/>
      <c r="P182" s="45"/>
      <c r="Q182" s="46"/>
      <c r="R182" s="46"/>
      <c r="S182" s="46"/>
    </row>
    <row r="183" spans="1:19" ht="15.75" x14ac:dyDescent="0.25">
      <c r="A183" s="61" t="s">
        <v>265</v>
      </c>
      <c r="B183" s="14"/>
      <c r="C183" s="14"/>
      <c r="D183" s="14" t="s">
        <v>266</v>
      </c>
      <c r="E183" s="33"/>
      <c r="F183" s="38"/>
      <c r="G183" s="39"/>
      <c r="H183" s="120"/>
      <c r="I183" s="120"/>
      <c r="J183" s="120"/>
      <c r="K183" s="120"/>
      <c r="L183" s="120"/>
      <c r="M183" s="125"/>
      <c r="N183" s="45"/>
      <c r="O183" s="45"/>
      <c r="P183" s="45"/>
      <c r="Q183" s="46"/>
      <c r="R183" s="46"/>
      <c r="S183" s="46"/>
    </row>
    <row r="184" spans="1:19" ht="15.75" x14ac:dyDescent="0.25">
      <c r="A184" s="61" t="s">
        <v>267</v>
      </c>
      <c r="B184" s="14"/>
      <c r="C184" s="14"/>
      <c r="D184" s="14" t="s">
        <v>268</v>
      </c>
      <c r="E184" s="33"/>
      <c r="F184" s="38"/>
      <c r="G184" s="39"/>
      <c r="H184" s="120"/>
      <c r="I184" s="120"/>
      <c r="J184" s="120"/>
      <c r="K184" s="120"/>
      <c r="L184" s="120"/>
      <c r="M184" s="125"/>
      <c r="N184" s="45"/>
      <c r="O184" s="45"/>
      <c r="P184" s="45"/>
      <c r="Q184" s="46"/>
      <c r="R184" s="46"/>
      <c r="S184" s="46"/>
    </row>
    <row r="185" spans="1:19" ht="15.75" x14ac:dyDescent="0.25">
      <c r="A185" s="61" t="s">
        <v>269</v>
      </c>
      <c r="B185" s="14"/>
      <c r="C185" s="14"/>
      <c r="D185" s="14" t="s">
        <v>270</v>
      </c>
      <c r="E185" s="33"/>
      <c r="F185" s="38"/>
      <c r="G185" s="39"/>
      <c r="H185" s="120"/>
      <c r="I185" s="120"/>
      <c r="J185" s="120"/>
      <c r="K185" s="120"/>
      <c r="L185" s="120"/>
      <c r="M185" s="125"/>
      <c r="N185" s="45"/>
      <c r="O185" s="45"/>
      <c r="P185" s="45"/>
      <c r="Q185" s="46"/>
      <c r="R185" s="46"/>
      <c r="S185" s="46"/>
    </row>
    <row r="186" spans="1:19" ht="15.75" x14ac:dyDescent="0.25">
      <c r="A186" s="61" t="s">
        <v>271</v>
      </c>
      <c r="B186" s="14"/>
      <c r="C186" s="14"/>
      <c r="D186" s="14" t="s">
        <v>272</v>
      </c>
      <c r="E186" s="33"/>
      <c r="F186" s="38"/>
      <c r="G186" s="39"/>
      <c r="H186" s="120"/>
      <c r="I186" s="120"/>
      <c r="J186" s="120"/>
      <c r="K186" s="120"/>
      <c r="L186" s="120"/>
      <c r="M186" s="125"/>
      <c r="N186" s="45"/>
      <c r="O186" s="45"/>
      <c r="P186" s="45"/>
      <c r="Q186" s="46"/>
      <c r="R186" s="46"/>
      <c r="S186" s="46"/>
    </row>
    <row r="187" spans="1:19" ht="15.75" x14ac:dyDescent="0.25">
      <c r="A187" s="61" t="s">
        <v>273</v>
      </c>
      <c r="B187" s="14"/>
      <c r="C187" s="14"/>
      <c r="D187" s="14" t="s">
        <v>274</v>
      </c>
      <c r="E187" s="33"/>
      <c r="F187" s="38"/>
      <c r="G187" s="39"/>
      <c r="H187" s="120"/>
      <c r="I187" s="120"/>
      <c r="J187" s="120"/>
      <c r="K187" s="120"/>
      <c r="L187" s="120"/>
      <c r="M187" s="125"/>
      <c r="N187" s="45"/>
      <c r="O187" s="45"/>
      <c r="P187" s="45"/>
      <c r="Q187" s="46"/>
      <c r="R187" s="46"/>
      <c r="S187" s="46"/>
    </row>
    <row r="188" spans="1:19" ht="15.75" x14ac:dyDescent="0.25">
      <c r="A188" s="61" t="s">
        <v>275</v>
      </c>
      <c r="B188" s="14"/>
      <c r="C188" s="14"/>
      <c r="D188" s="14" t="s">
        <v>276</v>
      </c>
      <c r="E188" s="33"/>
      <c r="F188" s="38"/>
      <c r="G188" s="39"/>
      <c r="H188" s="120"/>
      <c r="I188" s="120"/>
      <c r="J188" s="120"/>
      <c r="K188" s="120"/>
      <c r="L188" s="120"/>
      <c r="M188" s="125"/>
      <c r="N188" s="45"/>
      <c r="O188" s="45"/>
      <c r="P188" s="45"/>
      <c r="Q188" s="46"/>
      <c r="R188" s="46"/>
      <c r="S188" s="46"/>
    </row>
    <row r="189" spans="1:19" ht="15.75" x14ac:dyDescent="0.25">
      <c r="A189" s="61" t="s">
        <v>277</v>
      </c>
      <c r="B189" s="14"/>
      <c r="C189" s="14"/>
      <c r="D189" s="14" t="s">
        <v>278</v>
      </c>
      <c r="E189" s="33"/>
      <c r="F189" s="38"/>
      <c r="G189" s="39"/>
      <c r="H189" s="120"/>
      <c r="I189" s="120"/>
      <c r="J189" s="120"/>
      <c r="K189" s="120"/>
      <c r="L189" s="120"/>
      <c r="M189" s="125"/>
      <c r="N189" s="45"/>
      <c r="O189" s="45"/>
      <c r="P189" s="45"/>
      <c r="Q189" s="46"/>
      <c r="R189" s="46"/>
      <c r="S189" s="46"/>
    </row>
    <row r="190" spans="1:19" ht="15.75" x14ac:dyDescent="0.25">
      <c r="A190" s="61" t="s">
        <v>279</v>
      </c>
      <c r="B190" s="14"/>
      <c r="C190" s="14"/>
      <c r="D190" s="14" t="s">
        <v>280</v>
      </c>
      <c r="E190" s="33"/>
      <c r="F190" s="38"/>
      <c r="G190" s="39"/>
      <c r="H190" s="120"/>
      <c r="I190" s="120"/>
      <c r="J190" s="120"/>
      <c r="K190" s="120"/>
      <c r="L190" s="120"/>
      <c r="M190" s="125"/>
      <c r="N190" s="45"/>
      <c r="O190" s="45"/>
      <c r="P190" s="45"/>
      <c r="Q190" s="46"/>
      <c r="R190" s="46"/>
      <c r="S190" s="46"/>
    </row>
    <row r="191" spans="1:19" ht="15.75" x14ac:dyDescent="0.25">
      <c r="A191" s="61" t="s">
        <v>281</v>
      </c>
      <c r="B191" s="14"/>
      <c r="C191" s="14"/>
      <c r="D191" s="14" t="s">
        <v>282</v>
      </c>
      <c r="E191" s="33"/>
      <c r="F191" s="38"/>
      <c r="G191" s="39"/>
      <c r="H191" s="120"/>
      <c r="I191" s="120"/>
      <c r="J191" s="120"/>
      <c r="K191" s="120"/>
      <c r="L191" s="120"/>
      <c r="M191" s="121"/>
      <c r="N191" s="45"/>
      <c r="O191" s="45"/>
      <c r="P191" s="45"/>
      <c r="Q191" s="46"/>
      <c r="R191" s="46"/>
      <c r="S191" s="46"/>
    </row>
    <row r="192" spans="1:19" ht="15.75" x14ac:dyDescent="0.25">
      <c r="A192" s="61" t="s">
        <v>283</v>
      </c>
      <c r="B192" s="14"/>
      <c r="C192" s="14"/>
      <c r="D192" s="14" t="s">
        <v>284</v>
      </c>
      <c r="E192" s="33"/>
      <c r="F192" s="38"/>
      <c r="G192" s="39"/>
      <c r="H192" s="120"/>
      <c r="I192" s="120"/>
      <c r="J192" s="120"/>
      <c r="K192" s="120"/>
      <c r="L192" s="120"/>
      <c r="M192" s="121"/>
      <c r="N192" s="45"/>
      <c r="O192" s="45"/>
      <c r="P192" s="45"/>
      <c r="Q192" s="46"/>
      <c r="R192" s="46"/>
      <c r="S192" s="46"/>
    </row>
    <row r="193" spans="1:19" ht="15.75" x14ac:dyDescent="0.25">
      <c r="A193" s="61" t="s">
        <v>285</v>
      </c>
      <c r="B193" s="14"/>
      <c r="C193" s="14"/>
      <c r="D193" s="14" t="s">
        <v>286</v>
      </c>
      <c r="E193" s="33"/>
      <c r="F193" s="38"/>
      <c r="G193" s="39"/>
      <c r="H193" s="120"/>
      <c r="I193" s="120"/>
      <c r="J193" s="120"/>
      <c r="K193" s="120"/>
      <c r="L193" s="120"/>
      <c r="M193" s="121"/>
      <c r="N193" s="45"/>
      <c r="O193" s="45"/>
      <c r="P193" s="45"/>
      <c r="Q193" s="46"/>
      <c r="R193" s="46"/>
      <c r="S193" s="46"/>
    </row>
    <row r="194" spans="1:19" ht="15.75" x14ac:dyDescent="0.25">
      <c r="A194" s="61" t="s">
        <v>287</v>
      </c>
      <c r="B194" s="14"/>
      <c r="C194" s="14"/>
      <c r="D194" s="14" t="s">
        <v>288</v>
      </c>
      <c r="E194" s="33"/>
      <c r="F194" s="38"/>
      <c r="G194" s="39"/>
      <c r="H194" s="120"/>
      <c r="I194" s="120"/>
      <c r="J194" s="120"/>
      <c r="K194" s="120"/>
      <c r="L194" s="120"/>
      <c r="M194" s="121"/>
      <c r="N194" s="45"/>
      <c r="O194" s="45"/>
      <c r="P194" s="45"/>
      <c r="Q194" s="46"/>
      <c r="R194" s="46"/>
      <c r="S194" s="46"/>
    </row>
    <row r="195" spans="1:19" ht="15.75" x14ac:dyDescent="0.25">
      <c r="A195" s="61" t="s">
        <v>289</v>
      </c>
      <c r="B195" s="14"/>
      <c r="C195" s="14"/>
      <c r="D195" s="14" t="s">
        <v>243</v>
      </c>
      <c r="E195" s="33"/>
      <c r="F195" s="38"/>
      <c r="G195" s="39"/>
      <c r="H195" s="120"/>
      <c r="I195" s="120"/>
      <c r="J195" s="120"/>
      <c r="K195" s="120"/>
      <c r="L195" s="120"/>
      <c r="M195" s="121"/>
      <c r="N195" s="45"/>
      <c r="O195" s="45"/>
      <c r="P195" s="45"/>
      <c r="Q195" s="46"/>
      <c r="R195" s="46"/>
      <c r="S195" s="46"/>
    </row>
    <row r="196" spans="1:19" ht="15.75" x14ac:dyDescent="0.25">
      <c r="A196" s="61" t="s">
        <v>290</v>
      </c>
      <c r="B196" s="14"/>
      <c r="C196" s="14"/>
      <c r="D196" s="14" t="s">
        <v>291</v>
      </c>
      <c r="E196" s="33"/>
      <c r="F196" s="38"/>
      <c r="G196" s="39"/>
      <c r="H196" s="120"/>
      <c r="I196" s="120"/>
      <c r="J196" s="120"/>
      <c r="K196" s="120"/>
      <c r="L196" s="120"/>
      <c r="M196" s="121"/>
      <c r="N196" s="45"/>
      <c r="O196" s="45"/>
      <c r="P196" s="45"/>
      <c r="Q196" s="46"/>
      <c r="R196" s="46"/>
      <c r="S196" s="46"/>
    </row>
    <row r="197" spans="1:19" ht="15.75" x14ac:dyDescent="0.25">
      <c r="A197" s="61" t="s">
        <v>292</v>
      </c>
      <c r="B197" s="14"/>
      <c r="C197" s="14"/>
      <c r="D197" s="14" t="s">
        <v>293</v>
      </c>
      <c r="E197" s="33"/>
      <c r="F197" s="38"/>
      <c r="G197" s="39"/>
      <c r="H197" s="120"/>
      <c r="I197" s="120"/>
      <c r="J197" s="120"/>
      <c r="K197" s="120"/>
      <c r="L197" s="120"/>
      <c r="M197" s="121"/>
      <c r="N197" s="45"/>
      <c r="O197" s="45"/>
      <c r="P197" s="45"/>
      <c r="Q197" s="46"/>
      <c r="R197" s="46"/>
      <c r="S197" s="46"/>
    </row>
    <row r="198" spans="1:19" ht="15.75" x14ac:dyDescent="0.25">
      <c r="A198" s="61" t="s">
        <v>294</v>
      </c>
      <c r="B198" s="14"/>
      <c r="C198" s="14"/>
      <c r="D198" s="14" t="s">
        <v>295</v>
      </c>
      <c r="E198" s="33"/>
      <c r="F198" s="38"/>
      <c r="G198" s="39"/>
      <c r="H198" s="120"/>
      <c r="I198" s="120"/>
      <c r="J198" s="120"/>
      <c r="K198" s="120"/>
      <c r="L198" s="120"/>
      <c r="M198" s="40"/>
      <c r="N198" s="45"/>
      <c r="O198" s="45"/>
      <c r="P198" s="45"/>
      <c r="Q198" s="46"/>
      <c r="R198" s="46"/>
      <c r="S198" s="46"/>
    </row>
    <row r="199" spans="1:19" ht="16.5" thickBot="1" x14ac:dyDescent="0.3">
      <c r="A199" s="61" t="s">
        <v>296</v>
      </c>
      <c r="B199" s="14"/>
      <c r="C199" s="14"/>
      <c r="D199" s="14" t="s">
        <v>297</v>
      </c>
      <c r="E199" s="33"/>
      <c r="F199" s="38"/>
      <c r="G199" s="39"/>
      <c r="H199" s="120"/>
      <c r="I199" s="120"/>
      <c r="J199" s="120"/>
      <c r="K199" s="120"/>
      <c r="L199" s="120"/>
      <c r="M199" s="121"/>
      <c r="N199" s="45"/>
      <c r="O199" s="45"/>
      <c r="P199" s="45"/>
      <c r="Q199" s="46"/>
      <c r="R199" s="46"/>
      <c r="S199" s="46"/>
    </row>
    <row r="200" spans="1:19" ht="15.75" x14ac:dyDescent="0.25">
      <c r="A200" s="61"/>
      <c r="B200" s="14"/>
      <c r="C200" s="14"/>
      <c r="D200" s="14"/>
      <c r="E200" s="33"/>
      <c r="F200" s="51"/>
      <c r="G200" s="51"/>
      <c r="H200" s="51"/>
      <c r="I200" s="51"/>
      <c r="J200" s="51"/>
      <c r="K200" s="51"/>
      <c r="L200" s="51"/>
      <c r="M200" s="126"/>
      <c r="N200" s="45"/>
      <c r="O200" s="45"/>
      <c r="P200" s="45"/>
      <c r="Q200" s="46"/>
      <c r="R200" s="46"/>
      <c r="S200" s="46"/>
    </row>
    <row r="201" spans="1:19" ht="16.5" thickBot="1" x14ac:dyDescent="0.3">
      <c r="A201" s="61"/>
      <c r="B201" s="14"/>
      <c r="C201" s="14"/>
      <c r="D201" s="14"/>
      <c r="E201" s="33"/>
      <c r="F201" s="52"/>
      <c r="G201" s="52"/>
      <c r="H201" s="52"/>
      <c r="I201" s="52"/>
      <c r="J201" s="52"/>
      <c r="K201" s="52"/>
      <c r="L201" s="52"/>
      <c r="M201" s="127"/>
      <c r="N201" s="45"/>
      <c r="O201" s="45"/>
      <c r="P201" s="45"/>
      <c r="Q201" s="46"/>
      <c r="R201" s="46"/>
      <c r="S201" s="46"/>
    </row>
    <row r="202" spans="1:19" ht="29.25" customHeight="1" x14ac:dyDescent="0.2">
      <c r="A202" s="5">
        <v>4</v>
      </c>
      <c r="B202" s="195" t="s">
        <v>160</v>
      </c>
      <c r="C202" s="196"/>
      <c r="D202" s="197"/>
      <c r="E202" s="33"/>
      <c r="F202" s="212"/>
      <c r="G202" s="199"/>
      <c r="H202" s="199"/>
      <c r="I202" s="199"/>
      <c r="J202" s="199"/>
      <c r="K202" s="199"/>
      <c r="L202" s="199"/>
      <c r="M202" s="200"/>
    </row>
    <row r="203" spans="1:19" s="8" customFormat="1" ht="15.75" thickBot="1" x14ac:dyDescent="0.3">
      <c r="A203" s="174"/>
      <c r="B203" s="10"/>
      <c r="C203" s="10"/>
      <c r="D203" s="10"/>
      <c r="E203" s="33"/>
      <c r="F203" s="11" t="s">
        <v>910</v>
      </c>
      <c r="G203" s="12" t="s">
        <v>911</v>
      </c>
      <c r="H203" s="12" t="s">
        <v>966</v>
      </c>
      <c r="I203" s="12" t="s">
        <v>967</v>
      </c>
      <c r="J203" s="12" t="s">
        <v>964</v>
      </c>
      <c r="K203" s="12" t="s">
        <v>965</v>
      </c>
      <c r="L203" s="12" t="s">
        <v>912</v>
      </c>
      <c r="M203" s="13" t="s">
        <v>913</v>
      </c>
      <c r="N203" s="7"/>
      <c r="O203" s="7"/>
      <c r="P203" s="7"/>
    </row>
    <row r="204" spans="1:19" ht="31.5" customHeight="1" x14ac:dyDescent="0.25">
      <c r="A204" s="61" t="s">
        <v>298</v>
      </c>
      <c r="B204" s="14"/>
      <c r="C204" s="204" t="s">
        <v>299</v>
      </c>
      <c r="D204" s="205"/>
      <c r="E204" s="33"/>
      <c r="F204" s="16">
        <f t="shared" ref="F204" si="38">SUM(F205:F226)</f>
        <v>0</v>
      </c>
      <c r="G204" s="17">
        <f t="shared" ref="G204:M204" si="39">SUM(G205:G226)</f>
        <v>0</v>
      </c>
      <c r="H204" s="111">
        <f t="shared" si="39"/>
        <v>0</v>
      </c>
      <c r="I204" s="111">
        <f t="shared" si="39"/>
        <v>0</v>
      </c>
      <c r="J204" s="111">
        <f t="shared" si="39"/>
        <v>0</v>
      </c>
      <c r="K204" s="111">
        <f t="shared" si="39"/>
        <v>0</v>
      </c>
      <c r="L204" s="111">
        <f t="shared" si="39"/>
        <v>0</v>
      </c>
      <c r="M204" s="112">
        <f t="shared" si="39"/>
        <v>0</v>
      </c>
      <c r="P204" s="45"/>
      <c r="Q204" s="46"/>
      <c r="R204" s="46"/>
      <c r="S204" s="46"/>
    </row>
    <row r="205" spans="1:19" ht="15.75" x14ac:dyDescent="0.25">
      <c r="A205" s="61" t="s">
        <v>300</v>
      </c>
      <c r="B205" s="14"/>
      <c r="C205" s="14"/>
      <c r="D205" s="14" t="s">
        <v>301</v>
      </c>
      <c r="E205" s="33"/>
      <c r="F205" s="38"/>
      <c r="G205" s="39"/>
      <c r="H205" s="120"/>
      <c r="I205" s="120"/>
      <c r="J205" s="120"/>
      <c r="K205" s="120"/>
      <c r="L205" s="120"/>
      <c r="M205" s="121"/>
      <c r="N205" s="45"/>
      <c r="O205" s="45"/>
      <c r="P205" s="45"/>
      <c r="Q205" s="46"/>
      <c r="R205" s="46"/>
      <c r="S205" s="46"/>
    </row>
    <row r="206" spans="1:19" ht="15.75" x14ac:dyDescent="0.25">
      <c r="A206" s="61" t="s">
        <v>302</v>
      </c>
      <c r="B206" s="14"/>
      <c r="C206" s="14"/>
      <c r="D206" s="14" t="s">
        <v>303</v>
      </c>
      <c r="E206" s="33"/>
      <c r="F206" s="38"/>
      <c r="G206" s="39"/>
      <c r="H206" s="120"/>
      <c r="I206" s="120"/>
      <c r="J206" s="120"/>
      <c r="K206" s="120"/>
      <c r="L206" s="120"/>
      <c r="M206" s="121"/>
      <c r="N206" s="45"/>
      <c r="O206" s="45"/>
      <c r="P206" s="45"/>
      <c r="Q206" s="46"/>
      <c r="R206" s="46"/>
      <c r="S206" s="46"/>
    </row>
    <row r="207" spans="1:19" ht="15.75" x14ac:dyDescent="0.25">
      <c r="A207" s="61" t="s">
        <v>304</v>
      </c>
      <c r="B207" s="14"/>
      <c r="C207" s="14"/>
      <c r="D207" s="14" t="s">
        <v>305</v>
      </c>
      <c r="E207" s="33"/>
      <c r="F207" s="38"/>
      <c r="G207" s="39"/>
      <c r="H207" s="120"/>
      <c r="I207" s="120"/>
      <c r="J207" s="120"/>
      <c r="K207" s="120"/>
      <c r="L207" s="120"/>
      <c r="M207" s="121"/>
      <c r="N207" s="45"/>
      <c r="O207" s="45"/>
      <c r="P207" s="45"/>
      <c r="Q207" s="46"/>
      <c r="R207" s="46"/>
      <c r="S207" s="46"/>
    </row>
    <row r="208" spans="1:19" ht="15.75" x14ac:dyDescent="0.25">
      <c r="A208" s="61" t="s">
        <v>306</v>
      </c>
      <c r="B208" s="14"/>
      <c r="C208" s="14"/>
      <c r="D208" s="14" t="s">
        <v>307</v>
      </c>
      <c r="E208" s="33"/>
      <c r="F208" s="38"/>
      <c r="G208" s="39"/>
      <c r="H208" s="120"/>
      <c r="I208" s="120"/>
      <c r="J208" s="120"/>
      <c r="K208" s="120"/>
      <c r="L208" s="120"/>
      <c r="M208" s="121"/>
      <c r="N208" s="45"/>
      <c r="O208" s="45"/>
      <c r="P208" s="45"/>
      <c r="Q208" s="46"/>
      <c r="R208" s="46"/>
      <c r="S208" s="46"/>
    </row>
    <row r="209" spans="1:19" ht="15.75" x14ac:dyDescent="0.25">
      <c r="A209" s="61" t="s">
        <v>308</v>
      </c>
      <c r="B209" s="14"/>
      <c r="C209" s="14"/>
      <c r="D209" s="14" t="s">
        <v>309</v>
      </c>
      <c r="E209" s="33"/>
      <c r="F209" s="38"/>
      <c r="G209" s="39"/>
      <c r="H209" s="120"/>
      <c r="I209" s="120"/>
      <c r="J209" s="120"/>
      <c r="K209" s="120"/>
      <c r="L209" s="120"/>
      <c r="M209" s="121"/>
      <c r="N209" s="45"/>
      <c r="O209" s="45"/>
      <c r="P209" s="45"/>
      <c r="Q209" s="46"/>
      <c r="R209" s="46"/>
      <c r="S209" s="46"/>
    </row>
    <row r="210" spans="1:19" ht="15.75" x14ac:dyDescent="0.25">
      <c r="A210" s="61" t="s">
        <v>310</v>
      </c>
      <c r="B210" s="14"/>
      <c r="C210" s="14"/>
      <c r="D210" s="14" t="s">
        <v>311</v>
      </c>
      <c r="E210" s="33"/>
      <c r="F210" s="38"/>
      <c r="G210" s="39"/>
      <c r="H210" s="120"/>
      <c r="I210" s="120"/>
      <c r="J210" s="120"/>
      <c r="K210" s="120"/>
      <c r="L210" s="120"/>
      <c r="M210" s="121"/>
      <c r="N210" s="45"/>
      <c r="O210" s="45"/>
      <c r="P210" s="45"/>
      <c r="Q210" s="46"/>
      <c r="R210" s="46"/>
      <c r="S210" s="46"/>
    </row>
    <row r="211" spans="1:19" ht="15.75" x14ac:dyDescent="0.25">
      <c r="A211" s="61" t="s">
        <v>312</v>
      </c>
      <c r="B211" s="14"/>
      <c r="C211" s="14"/>
      <c r="D211" s="14" t="s">
        <v>313</v>
      </c>
      <c r="E211" s="33"/>
      <c r="F211" s="38"/>
      <c r="G211" s="39"/>
      <c r="H211" s="120"/>
      <c r="I211" s="120"/>
      <c r="J211" s="120"/>
      <c r="K211" s="120"/>
      <c r="L211" s="120"/>
      <c r="M211" s="121"/>
      <c r="N211" s="45"/>
      <c r="O211" s="45"/>
      <c r="P211" s="45"/>
      <c r="Q211" s="46"/>
      <c r="R211" s="46"/>
      <c r="S211" s="46"/>
    </row>
    <row r="212" spans="1:19" ht="15.75" x14ac:dyDescent="0.25">
      <c r="A212" s="61" t="s">
        <v>314</v>
      </c>
      <c r="B212" s="14"/>
      <c r="C212" s="14"/>
      <c r="D212" s="14" t="s">
        <v>315</v>
      </c>
      <c r="E212" s="33"/>
      <c r="F212" s="38"/>
      <c r="G212" s="39"/>
      <c r="H212" s="120"/>
      <c r="I212" s="120"/>
      <c r="J212" s="120"/>
      <c r="K212" s="120"/>
      <c r="L212" s="120"/>
      <c r="M212" s="121"/>
      <c r="N212" s="45"/>
      <c r="O212" s="45"/>
      <c r="P212" s="45"/>
      <c r="Q212" s="46"/>
      <c r="R212" s="46"/>
      <c r="S212" s="46"/>
    </row>
    <row r="213" spans="1:19" ht="15.75" x14ac:dyDescent="0.25">
      <c r="A213" s="61" t="s">
        <v>316</v>
      </c>
      <c r="B213" s="14"/>
      <c r="C213" s="14"/>
      <c r="D213" s="14" t="s">
        <v>317</v>
      </c>
      <c r="E213" s="33"/>
      <c r="F213" s="38"/>
      <c r="G213" s="39"/>
      <c r="H213" s="120"/>
      <c r="I213" s="120"/>
      <c r="J213" s="120"/>
      <c r="K213" s="120"/>
      <c r="L213" s="120"/>
      <c r="M213" s="40"/>
      <c r="N213" s="45"/>
      <c r="O213" s="45"/>
      <c r="P213" s="45"/>
      <c r="Q213" s="46"/>
      <c r="R213" s="46"/>
      <c r="S213" s="46"/>
    </row>
    <row r="214" spans="1:19" ht="15.75" x14ac:dyDescent="0.25">
      <c r="A214" s="61" t="s">
        <v>318</v>
      </c>
      <c r="B214" s="14"/>
      <c r="C214" s="14"/>
      <c r="D214" s="14" t="s">
        <v>319</v>
      </c>
      <c r="E214" s="33"/>
      <c r="F214" s="38"/>
      <c r="G214" s="39"/>
      <c r="H214" s="120"/>
      <c r="I214" s="120"/>
      <c r="J214" s="120"/>
      <c r="K214" s="120"/>
      <c r="L214" s="120"/>
      <c r="M214" s="121"/>
      <c r="N214" s="45"/>
      <c r="O214" s="45"/>
      <c r="P214" s="45"/>
      <c r="Q214" s="46"/>
      <c r="R214" s="46"/>
      <c r="S214" s="46"/>
    </row>
    <row r="215" spans="1:19" ht="15.75" x14ac:dyDescent="0.25">
      <c r="A215" s="61" t="s">
        <v>320</v>
      </c>
      <c r="B215" s="14"/>
      <c r="C215" s="14"/>
      <c r="D215" s="14" t="s">
        <v>321</v>
      </c>
      <c r="E215" s="33"/>
      <c r="F215" s="38"/>
      <c r="G215" s="39"/>
      <c r="H215" s="120"/>
      <c r="I215" s="120"/>
      <c r="J215" s="120"/>
      <c r="K215" s="120"/>
      <c r="L215" s="120"/>
      <c r="M215" s="121"/>
      <c r="N215" s="45"/>
      <c r="O215" s="45"/>
      <c r="P215" s="45"/>
      <c r="Q215" s="46"/>
      <c r="R215" s="46"/>
      <c r="S215" s="46"/>
    </row>
    <row r="216" spans="1:19" ht="15.75" x14ac:dyDescent="0.25">
      <c r="A216" s="61" t="s">
        <v>322</v>
      </c>
      <c r="B216" s="14"/>
      <c r="C216" s="14"/>
      <c r="D216" s="14" t="s">
        <v>323</v>
      </c>
      <c r="E216" s="33"/>
      <c r="F216" s="38"/>
      <c r="G216" s="39"/>
      <c r="H216" s="120"/>
      <c r="I216" s="120"/>
      <c r="J216" s="120"/>
      <c r="K216" s="120"/>
      <c r="L216" s="120"/>
      <c r="M216" s="121"/>
      <c r="N216" s="45"/>
      <c r="O216" s="45"/>
      <c r="P216" s="45"/>
      <c r="Q216" s="46"/>
      <c r="R216" s="46"/>
      <c r="S216" s="46"/>
    </row>
    <row r="217" spans="1:19" ht="15.75" x14ac:dyDescent="0.25">
      <c r="A217" s="61" t="s">
        <v>324</v>
      </c>
      <c r="B217" s="14"/>
      <c r="C217" s="14"/>
      <c r="D217" s="14" t="s">
        <v>325</v>
      </c>
      <c r="E217" s="33"/>
      <c r="F217" s="38"/>
      <c r="G217" s="39"/>
      <c r="H217" s="120"/>
      <c r="I217" s="120"/>
      <c r="J217" s="120"/>
      <c r="K217" s="120"/>
      <c r="L217" s="120"/>
      <c r="M217" s="121"/>
      <c r="N217" s="45"/>
      <c r="O217" s="45"/>
      <c r="P217" s="45"/>
      <c r="Q217" s="46"/>
      <c r="R217" s="46"/>
      <c r="S217" s="46"/>
    </row>
    <row r="218" spans="1:19" ht="15.75" x14ac:dyDescent="0.25">
      <c r="A218" s="61" t="s">
        <v>326</v>
      </c>
      <c r="B218" s="14"/>
      <c r="C218" s="14"/>
      <c r="D218" s="14" t="s">
        <v>327</v>
      </c>
      <c r="E218" s="33"/>
      <c r="F218" s="38"/>
      <c r="G218" s="39"/>
      <c r="H218" s="120"/>
      <c r="I218" s="120"/>
      <c r="J218" s="120"/>
      <c r="K218" s="120"/>
      <c r="L218" s="120"/>
      <c r="M218" s="121"/>
      <c r="N218" s="45"/>
      <c r="O218" s="45"/>
      <c r="P218" s="45"/>
      <c r="Q218" s="46"/>
      <c r="R218" s="46"/>
      <c r="S218" s="46"/>
    </row>
    <row r="219" spans="1:19" ht="15.75" x14ac:dyDescent="0.25">
      <c r="A219" s="61" t="s">
        <v>328</v>
      </c>
      <c r="B219" s="14"/>
      <c r="C219" s="14"/>
      <c r="D219" s="14" t="s">
        <v>329</v>
      </c>
      <c r="E219" s="33"/>
      <c r="F219" s="38"/>
      <c r="G219" s="39"/>
      <c r="H219" s="120"/>
      <c r="I219" s="120"/>
      <c r="J219" s="120"/>
      <c r="K219" s="120"/>
      <c r="L219" s="120"/>
      <c r="M219" s="121"/>
      <c r="N219" s="45"/>
      <c r="O219" s="45"/>
      <c r="P219" s="45"/>
      <c r="Q219" s="46"/>
      <c r="R219" s="46"/>
      <c r="S219" s="46"/>
    </row>
    <row r="220" spans="1:19" ht="15.75" x14ac:dyDescent="0.25">
      <c r="A220" s="61" t="s">
        <v>330</v>
      </c>
      <c r="B220" s="14"/>
      <c r="C220" s="14"/>
      <c r="D220" s="14" t="s">
        <v>331</v>
      </c>
      <c r="E220" s="33"/>
      <c r="F220" s="38"/>
      <c r="G220" s="39"/>
      <c r="H220" s="120"/>
      <c r="I220" s="120"/>
      <c r="J220" s="120"/>
      <c r="K220" s="120"/>
      <c r="L220" s="120"/>
      <c r="M220" s="121"/>
      <c r="N220" s="45"/>
      <c r="O220" s="45"/>
      <c r="P220" s="45"/>
      <c r="Q220" s="46"/>
      <c r="R220" s="46"/>
      <c r="S220" s="46"/>
    </row>
    <row r="221" spans="1:19" ht="15.75" x14ac:dyDescent="0.25">
      <c r="A221" s="61" t="s">
        <v>332</v>
      </c>
      <c r="B221" s="14"/>
      <c r="C221" s="14"/>
      <c r="D221" s="14" t="s">
        <v>333</v>
      </c>
      <c r="E221" s="33"/>
      <c r="F221" s="38"/>
      <c r="G221" s="39"/>
      <c r="H221" s="120"/>
      <c r="I221" s="120"/>
      <c r="J221" s="120"/>
      <c r="K221" s="120"/>
      <c r="L221" s="120"/>
      <c r="M221" s="121"/>
      <c r="N221" s="45"/>
      <c r="O221" s="45"/>
      <c r="P221" s="45"/>
      <c r="Q221" s="46"/>
      <c r="R221" s="46"/>
      <c r="S221" s="46"/>
    </row>
    <row r="222" spans="1:19" ht="15.75" x14ac:dyDescent="0.25">
      <c r="A222" s="61" t="s">
        <v>334</v>
      </c>
      <c r="B222" s="14"/>
      <c r="C222" s="15"/>
      <c r="D222" s="14" t="s">
        <v>335</v>
      </c>
      <c r="E222" s="33"/>
      <c r="F222" s="38"/>
      <c r="G222" s="39"/>
      <c r="H222" s="120"/>
      <c r="I222" s="120"/>
      <c r="J222" s="120"/>
      <c r="K222" s="120"/>
      <c r="L222" s="120"/>
      <c r="M222" s="121"/>
      <c r="N222" s="45"/>
      <c r="O222" s="45"/>
      <c r="P222" s="45"/>
      <c r="Q222" s="46"/>
      <c r="R222" s="46"/>
      <c r="S222" s="46"/>
    </row>
    <row r="223" spans="1:19" ht="15.75" x14ac:dyDescent="0.25">
      <c r="A223" s="61" t="s">
        <v>945</v>
      </c>
      <c r="B223" s="14"/>
      <c r="C223" s="15"/>
      <c r="D223" s="14" t="s">
        <v>944</v>
      </c>
      <c r="E223" s="33"/>
      <c r="F223" s="38"/>
      <c r="G223" s="39"/>
      <c r="H223" s="120"/>
      <c r="I223" s="120"/>
      <c r="J223" s="120"/>
      <c r="K223" s="120"/>
      <c r="L223" s="120"/>
      <c r="M223" s="121"/>
      <c r="N223" s="45"/>
      <c r="O223" s="45"/>
      <c r="P223" s="45"/>
      <c r="Q223" s="46"/>
      <c r="R223" s="46"/>
      <c r="S223" s="46"/>
    </row>
    <row r="224" spans="1:19" ht="15.75" x14ac:dyDescent="0.25">
      <c r="A224" s="61" t="s">
        <v>942</v>
      </c>
      <c r="B224" s="14"/>
      <c r="C224" s="15"/>
      <c r="D224" s="14" t="s">
        <v>943</v>
      </c>
      <c r="E224" s="33"/>
      <c r="F224" s="38"/>
      <c r="G224" s="39"/>
      <c r="H224" s="120"/>
      <c r="I224" s="120"/>
      <c r="J224" s="120"/>
      <c r="K224" s="120"/>
      <c r="L224" s="120"/>
      <c r="M224" s="121"/>
      <c r="N224" s="45"/>
      <c r="O224" s="45"/>
      <c r="P224" s="45"/>
      <c r="Q224" s="46"/>
      <c r="R224" s="46"/>
      <c r="S224" s="46"/>
    </row>
    <row r="225" spans="1:19" ht="15.75" x14ac:dyDescent="0.25">
      <c r="A225" s="61" t="s">
        <v>941</v>
      </c>
      <c r="B225" s="14"/>
      <c r="C225" s="15"/>
      <c r="D225" s="14" t="s">
        <v>957</v>
      </c>
      <c r="E225" s="33"/>
      <c r="F225" s="38"/>
      <c r="G225" s="39"/>
      <c r="H225" s="120"/>
      <c r="I225" s="120"/>
      <c r="J225" s="120"/>
      <c r="K225" s="120"/>
      <c r="L225" s="120"/>
      <c r="M225" s="121"/>
      <c r="N225" s="45"/>
      <c r="O225" s="45"/>
      <c r="P225" s="45"/>
      <c r="Q225" s="46"/>
      <c r="R225" s="46"/>
      <c r="S225" s="46"/>
    </row>
    <row r="226" spans="1:19" ht="15.75" x14ac:dyDescent="0.25">
      <c r="A226" s="61" t="s">
        <v>956</v>
      </c>
      <c r="B226" s="14"/>
      <c r="C226" s="15"/>
      <c r="D226" s="14" t="s">
        <v>960</v>
      </c>
      <c r="E226" s="33"/>
      <c r="F226" s="38"/>
      <c r="G226" s="39"/>
      <c r="H226" s="120"/>
      <c r="I226" s="120"/>
      <c r="J226" s="120"/>
      <c r="K226" s="120"/>
      <c r="L226" s="120"/>
      <c r="M226" s="121"/>
      <c r="N226" s="45"/>
      <c r="O226" s="45"/>
      <c r="P226" s="45"/>
      <c r="Q226" s="46"/>
      <c r="R226" s="46"/>
      <c r="S226" s="46"/>
    </row>
    <row r="227" spans="1:19" ht="15.75" x14ac:dyDescent="0.25">
      <c r="A227" s="176"/>
      <c r="B227" s="53"/>
      <c r="C227" s="54"/>
      <c r="D227" s="53"/>
      <c r="E227" s="33"/>
      <c r="F227" s="38"/>
      <c r="G227" s="39"/>
      <c r="H227" s="120"/>
      <c r="I227" s="120"/>
      <c r="J227" s="120"/>
      <c r="K227" s="120"/>
      <c r="L227" s="120"/>
      <c r="M227" s="121"/>
      <c r="N227" s="45"/>
      <c r="O227" s="45"/>
      <c r="P227" s="45"/>
      <c r="Q227" s="46"/>
      <c r="R227" s="46"/>
      <c r="S227" s="46"/>
    </row>
    <row r="228" spans="1:19" ht="15.75" x14ac:dyDescent="0.25">
      <c r="A228" s="61" t="s">
        <v>336</v>
      </c>
      <c r="B228" s="14"/>
      <c r="C228" s="15" t="s">
        <v>337</v>
      </c>
      <c r="E228" s="33"/>
      <c r="F228" s="16">
        <f t="shared" ref="F228" si="40">SUM(F229:F234)</f>
        <v>0</v>
      </c>
      <c r="G228" s="17">
        <f t="shared" ref="G228:M228" si="41">SUM(G229:G234)</f>
        <v>0</v>
      </c>
      <c r="H228" s="111">
        <f t="shared" si="41"/>
        <v>0</v>
      </c>
      <c r="I228" s="111">
        <f t="shared" si="41"/>
        <v>0</v>
      </c>
      <c r="J228" s="111">
        <f t="shared" si="41"/>
        <v>0</v>
      </c>
      <c r="K228" s="111">
        <f t="shared" si="41"/>
        <v>0</v>
      </c>
      <c r="L228" s="111">
        <f t="shared" si="41"/>
        <v>0</v>
      </c>
      <c r="M228" s="112">
        <f t="shared" si="41"/>
        <v>0</v>
      </c>
      <c r="P228" s="45"/>
      <c r="Q228" s="46"/>
      <c r="R228" s="46"/>
      <c r="S228" s="46"/>
    </row>
    <row r="229" spans="1:19" ht="15.75" x14ac:dyDescent="0.25">
      <c r="A229" s="61" t="s">
        <v>338</v>
      </c>
      <c r="B229" s="14"/>
      <c r="C229" s="14"/>
      <c r="D229" s="14" t="s">
        <v>339</v>
      </c>
      <c r="E229" s="55"/>
      <c r="F229" s="38"/>
      <c r="G229" s="39"/>
      <c r="H229" s="120"/>
      <c r="I229" s="120"/>
      <c r="J229" s="120"/>
      <c r="K229" s="120"/>
      <c r="L229" s="120"/>
      <c r="M229" s="121"/>
      <c r="N229" s="45"/>
      <c r="O229" s="45"/>
      <c r="P229" s="45"/>
      <c r="Q229" s="46"/>
      <c r="R229" s="46"/>
      <c r="S229" s="46"/>
    </row>
    <row r="230" spans="1:19" ht="15.75" x14ac:dyDescent="0.25">
      <c r="A230" s="61" t="s">
        <v>340</v>
      </c>
      <c r="B230" s="14"/>
      <c r="C230" s="14"/>
      <c r="D230" s="14" t="s">
        <v>341</v>
      </c>
      <c r="E230" s="55"/>
      <c r="F230" s="38"/>
      <c r="G230" s="39"/>
      <c r="H230" s="120"/>
      <c r="I230" s="120"/>
      <c r="J230" s="120"/>
      <c r="K230" s="120"/>
      <c r="L230" s="120"/>
      <c r="M230" s="121"/>
      <c r="N230" s="45"/>
      <c r="O230" s="45"/>
      <c r="P230" s="45"/>
      <c r="Q230" s="46"/>
      <c r="R230" s="46"/>
      <c r="S230" s="46"/>
    </row>
    <row r="231" spans="1:19" ht="15.75" x14ac:dyDescent="0.25">
      <c r="A231" s="61" t="s">
        <v>342</v>
      </c>
      <c r="B231" s="14"/>
      <c r="C231" s="14"/>
      <c r="D231" s="14" t="s">
        <v>343</v>
      </c>
      <c r="E231" s="55"/>
      <c r="F231" s="38"/>
      <c r="G231" s="39"/>
      <c r="H231" s="120"/>
      <c r="I231" s="120"/>
      <c r="J231" s="120"/>
      <c r="K231" s="120"/>
      <c r="L231" s="120"/>
      <c r="M231" s="121"/>
      <c r="N231" s="45"/>
      <c r="O231" s="45"/>
      <c r="P231" s="45"/>
      <c r="Q231" s="46"/>
      <c r="R231" s="46"/>
      <c r="S231" s="46"/>
    </row>
    <row r="232" spans="1:19" ht="15.75" x14ac:dyDescent="0.25">
      <c r="A232" s="61" t="s">
        <v>344</v>
      </c>
      <c r="B232" s="14"/>
      <c r="C232" s="14"/>
      <c r="D232" s="14" t="s">
        <v>345</v>
      </c>
      <c r="E232" s="33"/>
      <c r="F232" s="38"/>
      <c r="G232" s="39"/>
      <c r="H232" s="120"/>
      <c r="I232" s="120"/>
      <c r="J232" s="120"/>
      <c r="K232" s="120"/>
      <c r="L232" s="120"/>
      <c r="M232" s="121"/>
      <c r="N232" s="45"/>
      <c r="O232" s="45"/>
      <c r="P232" s="45"/>
      <c r="Q232" s="46"/>
      <c r="R232" s="46"/>
      <c r="S232" s="46"/>
    </row>
    <row r="233" spans="1:19" ht="15.75" x14ac:dyDescent="0.25">
      <c r="A233" s="61" t="s">
        <v>346</v>
      </c>
      <c r="B233" s="14"/>
      <c r="C233" s="14"/>
      <c r="D233" s="14" t="s">
        <v>347</v>
      </c>
      <c r="E233" s="33"/>
      <c r="F233" s="38"/>
      <c r="G233" s="39"/>
      <c r="H233" s="120"/>
      <c r="I233" s="120"/>
      <c r="J233" s="120"/>
      <c r="K233" s="120"/>
      <c r="L233" s="120"/>
      <c r="M233" s="121"/>
      <c r="N233" s="45"/>
      <c r="O233" s="45"/>
      <c r="P233" s="45"/>
      <c r="Q233" s="46"/>
      <c r="R233" s="46"/>
      <c r="S233" s="46"/>
    </row>
    <row r="234" spans="1:19" ht="15.75" x14ac:dyDescent="0.25">
      <c r="A234" s="61" t="s">
        <v>348</v>
      </c>
      <c r="B234" s="14"/>
      <c r="C234" s="14"/>
      <c r="D234" s="14" t="s">
        <v>349</v>
      </c>
      <c r="E234" s="33"/>
      <c r="F234" s="38"/>
      <c r="G234" s="39"/>
      <c r="H234" s="120"/>
      <c r="I234" s="120"/>
      <c r="J234" s="120"/>
      <c r="K234" s="120"/>
      <c r="L234" s="120"/>
      <c r="M234" s="121"/>
      <c r="N234" s="45"/>
      <c r="O234" s="45"/>
      <c r="P234" s="45"/>
      <c r="Q234" s="46"/>
      <c r="R234" s="46"/>
      <c r="S234" s="46"/>
    </row>
    <row r="235" spans="1:19" ht="15.75" x14ac:dyDescent="0.25">
      <c r="A235" s="61"/>
      <c r="B235" s="14"/>
      <c r="C235" s="14"/>
      <c r="D235" s="14"/>
      <c r="E235" s="33"/>
      <c r="F235" s="38"/>
      <c r="G235" s="39"/>
      <c r="H235" s="120"/>
      <c r="I235" s="120"/>
      <c r="J235" s="120"/>
      <c r="K235" s="120"/>
      <c r="L235" s="120"/>
      <c r="M235" s="121"/>
      <c r="N235" s="45"/>
      <c r="O235" s="45"/>
      <c r="P235" s="45"/>
      <c r="Q235" s="46"/>
      <c r="R235" s="46"/>
      <c r="S235" s="46"/>
    </row>
    <row r="236" spans="1:19" ht="32.1" customHeight="1" x14ac:dyDescent="0.25">
      <c r="A236" s="61" t="s">
        <v>958</v>
      </c>
      <c r="B236" s="14"/>
      <c r="C236" s="207" t="s">
        <v>959</v>
      </c>
      <c r="D236" s="208"/>
      <c r="E236" s="33"/>
      <c r="F236" s="16"/>
      <c r="G236" s="17"/>
      <c r="H236" s="111"/>
      <c r="I236" s="111"/>
      <c r="J236" s="111"/>
      <c r="K236" s="111"/>
      <c r="L236" s="111"/>
      <c r="M236" s="112"/>
      <c r="N236" s="45"/>
      <c r="O236" s="45"/>
      <c r="P236" s="45"/>
      <c r="Q236" s="46"/>
      <c r="R236" s="46"/>
      <c r="S236" s="46"/>
    </row>
    <row r="237" spans="1:19" ht="15.75" x14ac:dyDescent="0.25">
      <c r="A237" s="176"/>
      <c r="B237" s="53"/>
      <c r="C237" s="54"/>
      <c r="D237" s="53"/>
      <c r="E237" s="33"/>
      <c r="F237" s="38"/>
      <c r="G237" s="39"/>
      <c r="H237" s="120"/>
      <c r="I237" s="120"/>
      <c r="J237" s="120"/>
      <c r="K237" s="120"/>
      <c r="L237" s="120"/>
      <c r="M237" s="121"/>
      <c r="N237" s="45"/>
      <c r="O237" s="45"/>
      <c r="P237" s="45"/>
      <c r="Q237" s="46"/>
      <c r="R237" s="46"/>
      <c r="S237" s="46"/>
    </row>
    <row r="238" spans="1:19" ht="19.5" thickBot="1" x14ac:dyDescent="0.35">
      <c r="A238" s="61"/>
      <c r="B238" s="25" t="s">
        <v>350</v>
      </c>
      <c r="C238" s="14"/>
      <c r="D238" s="14"/>
      <c r="E238" s="33"/>
      <c r="F238" s="41">
        <f t="shared" ref="F238" si="42">SUM(F228,F204,F173,F155,F140,F128,F121,F236)</f>
        <v>0.15816</v>
      </c>
      <c r="G238" s="42">
        <f t="shared" ref="G238:M238" si="43">SUM(G228,G204,G173,G155,G140,G128,G121,G236)</f>
        <v>82.616587414028473</v>
      </c>
      <c r="H238" s="122">
        <f t="shared" si="43"/>
        <v>2904.221356</v>
      </c>
      <c r="I238" s="122">
        <f t="shared" si="43"/>
        <v>1603.6721600000001</v>
      </c>
      <c r="J238" s="122">
        <f t="shared" si="43"/>
        <v>1603.6721600000001</v>
      </c>
      <c r="K238" s="122">
        <f t="shared" si="43"/>
        <v>197.68668</v>
      </c>
      <c r="L238" s="122">
        <f t="shared" si="43"/>
        <v>16511.901855380642</v>
      </c>
      <c r="M238" s="43">
        <f t="shared" si="43"/>
        <v>35.287211499007519</v>
      </c>
      <c r="N238" s="56"/>
      <c r="O238" s="56"/>
      <c r="P238" s="45"/>
      <c r="Q238" s="46"/>
      <c r="R238" s="46"/>
      <c r="S238" s="46"/>
    </row>
    <row r="239" spans="1:19" ht="15.75" x14ac:dyDescent="0.25">
      <c r="A239" s="61"/>
      <c r="B239" s="14"/>
      <c r="C239" s="14"/>
      <c r="D239" s="14"/>
      <c r="E239" s="37"/>
      <c r="F239" s="37"/>
      <c r="G239" s="37"/>
      <c r="H239" s="37"/>
      <c r="I239" s="37"/>
      <c r="J239" s="37"/>
      <c r="K239" s="37"/>
      <c r="L239" s="37"/>
      <c r="M239" s="119"/>
      <c r="N239" s="45"/>
      <c r="O239" s="45"/>
      <c r="P239" s="45"/>
      <c r="Q239" s="46"/>
      <c r="R239" s="46"/>
      <c r="S239" s="46"/>
    </row>
    <row r="240" spans="1:19" ht="16.5" thickBot="1" x14ac:dyDescent="0.3">
      <c r="A240" s="61"/>
      <c r="B240" s="14"/>
      <c r="C240" s="14"/>
      <c r="D240" s="14"/>
      <c r="E240" s="37"/>
      <c r="F240" s="37"/>
      <c r="G240" s="37"/>
      <c r="H240" s="37"/>
      <c r="I240" s="37"/>
      <c r="J240" s="37"/>
      <c r="K240" s="37"/>
      <c r="L240" s="37"/>
      <c r="M240" s="119"/>
      <c r="N240" s="45"/>
      <c r="O240" s="45"/>
      <c r="P240" s="45"/>
      <c r="Q240" s="46"/>
      <c r="R240" s="46"/>
      <c r="S240" s="46"/>
    </row>
    <row r="241" spans="1:19" ht="28.5" customHeight="1" x14ac:dyDescent="0.2">
      <c r="A241" s="173">
        <v>5</v>
      </c>
      <c r="B241" s="201" t="s">
        <v>351</v>
      </c>
      <c r="C241" s="202"/>
      <c r="D241" s="203"/>
      <c r="E241" s="57"/>
      <c r="F241" s="212"/>
      <c r="G241" s="199"/>
      <c r="H241" s="199"/>
      <c r="I241" s="199"/>
      <c r="J241" s="199"/>
      <c r="K241" s="199"/>
      <c r="L241" s="199"/>
      <c r="M241" s="200"/>
      <c r="N241" s="45"/>
      <c r="O241" s="45"/>
      <c r="P241" s="45"/>
      <c r="Q241" s="46"/>
      <c r="R241" s="46"/>
      <c r="S241" s="46"/>
    </row>
    <row r="242" spans="1:19" s="8" customFormat="1" ht="15.75" thickBot="1" x14ac:dyDescent="0.3">
      <c r="A242" s="174"/>
      <c r="B242" s="10"/>
      <c r="C242" s="10"/>
      <c r="D242" s="10"/>
      <c r="E242" s="9"/>
      <c r="F242" s="11" t="s">
        <v>910</v>
      </c>
      <c r="G242" s="12" t="s">
        <v>911</v>
      </c>
      <c r="H242" s="12" t="s">
        <v>966</v>
      </c>
      <c r="I242" s="12" t="s">
        <v>967</v>
      </c>
      <c r="J242" s="12" t="s">
        <v>964</v>
      </c>
      <c r="K242" s="12" t="s">
        <v>965</v>
      </c>
      <c r="L242" s="12" t="s">
        <v>912</v>
      </c>
      <c r="M242" s="13" t="s">
        <v>913</v>
      </c>
      <c r="N242" s="7"/>
      <c r="O242" s="7"/>
      <c r="P242" s="7"/>
    </row>
    <row r="243" spans="1:19" ht="15.75" x14ac:dyDescent="0.25">
      <c r="A243" s="61" t="s">
        <v>352</v>
      </c>
      <c r="B243" s="14"/>
      <c r="C243" s="15" t="s">
        <v>353</v>
      </c>
      <c r="D243" s="14"/>
      <c r="E243" s="33"/>
      <c r="F243" s="16">
        <f t="shared" ref="F243" si="44">SUM(F244:F246)</f>
        <v>0</v>
      </c>
      <c r="G243" s="17">
        <f t="shared" ref="G243:M243" si="45">SUM(G244:G246)</f>
        <v>0</v>
      </c>
      <c r="H243" s="111">
        <f t="shared" si="45"/>
        <v>0</v>
      </c>
      <c r="I243" s="111">
        <f t="shared" si="45"/>
        <v>0</v>
      </c>
      <c r="J243" s="111">
        <f t="shared" si="45"/>
        <v>0</v>
      </c>
      <c r="K243" s="111">
        <f t="shared" si="45"/>
        <v>0</v>
      </c>
      <c r="L243" s="111">
        <f t="shared" si="45"/>
        <v>0</v>
      </c>
      <c r="M243" s="112">
        <f t="shared" si="45"/>
        <v>0</v>
      </c>
      <c r="P243" s="45"/>
      <c r="Q243" s="46"/>
      <c r="R243" s="46"/>
      <c r="S243" s="46"/>
    </row>
    <row r="244" spans="1:19" ht="15.75" x14ac:dyDescent="0.25">
      <c r="A244" s="61" t="s">
        <v>354</v>
      </c>
      <c r="B244" s="14"/>
      <c r="C244" s="14"/>
      <c r="D244" s="14" t="s">
        <v>355</v>
      </c>
      <c r="E244" s="33"/>
      <c r="F244" s="38"/>
      <c r="G244" s="39"/>
      <c r="H244" s="120"/>
      <c r="I244" s="120"/>
      <c r="J244" s="120"/>
      <c r="K244" s="120"/>
      <c r="L244" s="120"/>
      <c r="M244" s="40"/>
      <c r="N244" s="45"/>
      <c r="O244" s="45"/>
      <c r="P244" s="45"/>
      <c r="Q244" s="46"/>
      <c r="R244" s="46"/>
      <c r="S244" s="46"/>
    </row>
    <row r="245" spans="1:19" ht="15.75" x14ac:dyDescent="0.25">
      <c r="A245" s="61" t="s">
        <v>356</v>
      </c>
      <c r="B245" s="14"/>
      <c r="C245" s="14"/>
      <c r="D245" s="14" t="s">
        <v>357</v>
      </c>
      <c r="E245" s="33"/>
      <c r="F245" s="38"/>
      <c r="G245" s="39"/>
      <c r="H245" s="120"/>
      <c r="I245" s="120"/>
      <c r="J245" s="120"/>
      <c r="K245" s="120"/>
      <c r="L245" s="120"/>
      <c r="M245" s="40"/>
      <c r="N245" s="45"/>
      <c r="O245" s="45"/>
      <c r="P245" s="45"/>
      <c r="Q245" s="46"/>
      <c r="R245" s="46"/>
      <c r="S245" s="46"/>
    </row>
    <row r="246" spans="1:19" ht="15.75" x14ac:dyDescent="0.25">
      <c r="A246" s="61" t="s">
        <v>358</v>
      </c>
      <c r="B246" s="14"/>
      <c r="C246" s="14"/>
      <c r="D246" s="14" t="s">
        <v>359</v>
      </c>
      <c r="E246" s="33"/>
      <c r="F246" s="38"/>
      <c r="G246" s="39"/>
      <c r="H246" s="120"/>
      <c r="I246" s="120"/>
      <c r="J246" s="120"/>
      <c r="K246" s="120"/>
      <c r="L246" s="120"/>
      <c r="M246" s="40"/>
      <c r="N246" s="45"/>
      <c r="O246" s="45"/>
      <c r="P246" s="45"/>
      <c r="Q246" s="46"/>
      <c r="R246" s="46"/>
      <c r="S246" s="46"/>
    </row>
    <row r="247" spans="1:19" ht="15.75" x14ac:dyDescent="0.25">
      <c r="A247" s="61"/>
      <c r="B247" s="14"/>
      <c r="C247" s="14"/>
      <c r="D247" s="14"/>
      <c r="E247" s="33"/>
      <c r="F247" s="38"/>
      <c r="G247" s="39"/>
      <c r="H247" s="120"/>
      <c r="I247" s="120"/>
      <c r="J247" s="120"/>
      <c r="K247" s="120"/>
      <c r="L247" s="120"/>
      <c r="M247" s="40"/>
      <c r="N247" s="45"/>
      <c r="O247" s="45"/>
      <c r="P247" s="45"/>
      <c r="Q247" s="46"/>
      <c r="R247" s="46"/>
      <c r="S247" s="46"/>
    </row>
    <row r="248" spans="1:19" ht="32.25" customHeight="1" x14ac:dyDescent="0.25">
      <c r="A248" s="61" t="s">
        <v>360</v>
      </c>
      <c r="B248" s="14"/>
      <c r="C248" s="207" t="s">
        <v>361</v>
      </c>
      <c r="D248" s="208"/>
      <c r="E248" s="33"/>
      <c r="F248" s="16">
        <f t="shared" ref="F248" si="46">SUM(F249:F250)</f>
        <v>0</v>
      </c>
      <c r="G248" s="17">
        <f t="shared" ref="G248:M248" si="47">SUM(G249:G250)</f>
        <v>0</v>
      </c>
      <c r="H248" s="111">
        <f t="shared" si="47"/>
        <v>0</v>
      </c>
      <c r="I248" s="111">
        <f t="shared" si="47"/>
        <v>0</v>
      </c>
      <c r="J248" s="111">
        <f t="shared" si="47"/>
        <v>0</v>
      </c>
      <c r="K248" s="111">
        <f t="shared" si="47"/>
        <v>0</v>
      </c>
      <c r="L248" s="111">
        <f t="shared" si="47"/>
        <v>0</v>
      </c>
      <c r="M248" s="112">
        <f t="shared" si="47"/>
        <v>0</v>
      </c>
      <c r="P248" s="45"/>
      <c r="Q248" s="46"/>
      <c r="R248" s="46"/>
      <c r="S248" s="46"/>
    </row>
    <row r="249" spans="1:19" ht="15.75" x14ac:dyDescent="0.25">
      <c r="A249" s="61" t="s">
        <v>362</v>
      </c>
      <c r="B249" s="14"/>
      <c r="C249" s="14"/>
      <c r="D249" s="14" t="s">
        <v>363</v>
      </c>
      <c r="E249" s="33"/>
      <c r="F249" s="38"/>
      <c r="G249" s="39"/>
      <c r="H249" s="120"/>
      <c r="I249" s="120"/>
      <c r="J249" s="120"/>
      <c r="K249" s="120"/>
      <c r="L249" s="120"/>
      <c r="M249" s="40"/>
      <c r="N249" s="45"/>
      <c r="O249" s="45"/>
      <c r="P249" s="45"/>
      <c r="Q249" s="46"/>
      <c r="R249" s="46"/>
      <c r="S249" s="46"/>
    </row>
    <row r="250" spans="1:19" ht="15.75" x14ac:dyDescent="0.25">
      <c r="A250" s="61" t="s">
        <v>364</v>
      </c>
      <c r="B250" s="14"/>
      <c r="C250" s="14"/>
      <c r="D250" s="14" t="s">
        <v>365</v>
      </c>
      <c r="E250" s="33"/>
      <c r="F250" s="38"/>
      <c r="G250" s="39"/>
      <c r="H250" s="120"/>
      <c r="I250" s="120"/>
      <c r="J250" s="120"/>
      <c r="K250" s="120"/>
      <c r="L250" s="120"/>
      <c r="M250" s="40"/>
      <c r="N250" s="45"/>
      <c r="O250" s="45"/>
      <c r="P250" s="45"/>
      <c r="Q250" s="46"/>
      <c r="R250" s="46"/>
      <c r="S250" s="46"/>
    </row>
    <row r="251" spans="1:19" ht="15.75" x14ac:dyDescent="0.25">
      <c r="A251" s="61"/>
      <c r="B251" s="14"/>
      <c r="C251" s="14"/>
      <c r="D251" s="14"/>
      <c r="E251" s="33"/>
      <c r="F251" s="38"/>
      <c r="G251" s="39"/>
      <c r="H251" s="120"/>
      <c r="I251" s="120"/>
      <c r="J251" s="120"/>
      <c r="K251" s="120"/>
      <c r="L251" s="120"/>
      <c r="M251" s="40"/>
      <c r="N251" s="45"/>
      <c r="O251" s="45"/>
      <c r="P251" s="45"/>
      <c r="Q251" s="46"/>
      <c r="R251" s="46"/>
      <c r="S251" s="46"/>
    </row>
    <row r="252" spans="1:19" ht="30.75" customHeight="1" x14ac:dyDescent="0.25">
      <c r="A252" s="61" t="s">
        <v>366</v>
      </c>
      <c r="B252" s="14"/>
      <c r="C252" s="207" t="s">
        <v>367</v>
      </c>
      <c r="D252" s="208"/>
      <c r="E252" s="33"/>
      <c r="F252" s="16">
        <f t="shared" ref="F252" si="48">SUM(F253:F255)</f>
        <v>0</v>
      </c>
      <c r="G252" s="17">
        <f t="shared" ref="G252:M252" si="49">SUM(G253:G255)</f>
        <v>0</v>
      </c>
      <c r="H252" s="111">
        <f t="shared" si="49"/>
        <v>0</v>
      </c>
      <c r="I252" s="111">
        <f t="shared" si="49"/>
        <v>0</v>
      </c>
      <c r="J252" s="111">
        <f t="shared" si="49"/>
        <v>0</v>
      </c>
      <c r="K252" s="111">
        <f t="shared" si="49"/>
        <v>0</v>
      </c>
      <c r="L252" s="111">
        <f t="shared" si="49"/>
        <v>0</v>
      </c>
      <c r="M252" s="112">
        <f t="shared" si="49"/>
        <v>0</v>
      </c>
      <c r="P252" s="45"/>
      <c r="Q252" s="46"/>
      <c r="R252" s="46"/>
      <c r="S252" s="46"/>
    </row>
    <row r="253" spans="1:19" ht="15.75" x14ac:dyDescent="0.25">
      <c r="A253" s="61" t="s">
        <v>368</v>
      </c>
      <c r="B253" s="14"/>
      <c r="C253" s="14"/>
      <c r="D253" s="14" t="s">
        <v>369</v>
      </c>
      <c r="E253" s="33"/>
      <c r="F253" s="38"/>
      <c r="G253" s="39"/>
      <c r="H253" s="120"/>
      <c r="I253" s="120"/>
      <c r="J253" s="120"/>
      <c r="K253" s="120"/>
      <c r="L253" s="120"/>
      <c r="M253" s="40"/>
      <c r="N253" s="45"/>
      <c r="O253" s="45"/>
      <c r="P253" s="45"/>
      <c r="Q253" s="46"/>
      <c r="R253" s="46"/>
      <c r="S253" s="46"/>
    </row>
    <row r="254" spans="1:19" ht="15.75" x14ac:dyDescent="0.25">
      <c r="A254" s="61" t="s">
        <v>370</v>
      </c>
      <c r="B254" s="14"/>
      <c r="C254" s="14"/>
      <c r="D254" s="14" t="s">
        <v>371</v>
      </c>
      <c r="E254" s="33"/>
      <c r="F254" s="38"/>
      <c r="G254" s="39"/>
      <c r="H254" s="120"/>
      <c r="I254" s="120"/>
      <c r="J254" s="120"/>
      <c r="K254" s="120"/>
      <c r="L254" s="120"/>
      <c r="M254" s="40"/>
      <c r="N254" s="45"/>
      <c r="O254" s="45"/>
      <c r="P254" s="45"/>
      <c r="Q254" s="46"/>
      <c r="R254" s="46"/>
      <c r="S254" s="46"/>
    </row>
    <row r="255" spans="1:19" ht="15.75" x14ac:dyDescent="0.25">
      <c r="A255" s="61" t="s">
        <v>372</v>
      </c>
      <c r="B255" s="14"/>
      <c r="C255" s="14"/>
      <c r="D255" s="14" t="s">
        <v>373</v>
      </c>
      <c r="E255" s="33"/>
      <c r="F255" s="38"/>
      <c r="G255" s="39"/>
      <c r="H255" s="120"/>
      <c r="I255" s="120"/>
      <c r="J255" s="120"/>
      <c r="K255" s="120"/>
      <c r="L255" s="120"/>
      <c r="M255" s="40"/>
      <c r="N255" s="45"/>
      <c r="O255" s="45"/>
      <c r="P255" s="45"/>
      <c r="Q255" s="46"/>
      <c r="R255" s="46"/>
      <c r="S255" s="46"/>
    </row>
    <row r="256" spans="1:19" ht="15.75" x14ac:dyDescent="0.25">
      <c r="A256" s="61"/>
      <c r="B256" s="14"/>
      <c r="C256" s="14"/>
      <c r="D256" s="14"/>
      <c r="E256" s="33"/>
      <c r="F256" s="38"/>
      <c r="G256" s="39"/>
      <c r="H256" s="120"/>
      <c r="I256" s="120"/>
      <c r="J256" s="120"/>
      <c r="K256" s="120"/>
      <c r="L256" s="120"/>
      <c r="M256" s="40"/>
      <c r="N256" s="45"/>
      <c r="O256" s="45"/>
      <c r="P256" s="45"/>
      <c r="Q256" s="46"/>
      <c r="R256" s="46"/>
      <c r="S256" s="46"/>
    </row>
    <row r="257" spans="1:19" ht="31.5" customHeight="1" x14ac:dyDescent="0.25">
      <c r="A257" s="61" t="s">
        <v>374</v>
      </c>
      <c r="B257" s="14"/>
      <c r="C257" s="207" t="s">
        <v>375</v>
      </c>
      <c r="D257" s="208"/>
      <c r="E257" s="33"/>
      <c r="F257" s="16">
        <f t="shared" ref="F257" si="50">SUM(F258:F259)</f>
        <v>0</v>
      </c>
      <c r="G257" s="17">
        <f t="shared" ref="G257:M257" si="51">SUM(G258:G259)</f>
        <v>0</v>
      </c>
      <c r="H257" s="111">
        <f t="shared" si="51"/>
        <v>0</v>
      </c>
      <c r="I257" s="111">
        <f t="shared" si="51"/>
        <v>0</v>
      </c>
      <c r="J257" s="111">
        <f t="shared" si="51"/>
        <v>0</v>
      </c>
      <c r="K257" s="111">
        <f t="shared" si="51"/>
        <v>0</v>
      </c>
      <c r="L257" s="111">
        <f t="shared" si="51"/>
        <v>0</v>
      </c>
      <c r="M257" s="112">
        <f t="shared" si="51"/>
        <v>0</v>
      </c>
      <c r="P257" s="45"/>
      <c r="Q257" s="46"/>
      <c r="R257" s="46"/>
      <c r="S257" s="46"/>
    </row>
    <row r="258" spans="1:19" ht="31.5" customHeight="1" x14ac:dyDescent="0.25">
      <c r="A258" s="61" t="s">
        <v>376</v>
      </c>
      <c r="B258" s="14"/>
      <c r="C258" s="14"/>
      <c r="D258" s="62" t="s">
        <v>377</v>
      </c>
      <c r="E258" s="33"/>
      <c r="F258" s="38"/>
      <c r="G258" s="39"/>
      <c r="H258" s="120"/>
      <c r="I258" s="120"/>
      <c r="J258" s="120"/>
      <c r="K258" s="120"/>
      <c r="L258" s="120"/>
      <c r="M258" s="40"/>
      <c r="N258" s="45"/>
      <c r="O258" s="45"/>
      <c r="P258" s="45"/>
      <c r="Q258" s="46"/>
      <c r="R258" s="46"/>
      <c r="S258" s="46"/>
    </row>
    <row r="259" spans="1:19" ht="30.75" customHeight="1" x14ac:dyDescent="0.25">
      <c r="A259" s="61" t="s">
        <v>378</v>
      </c>
      <c r="B259" s="14"/>
      <c r="C259" s="14"/>
      <c r="D259" s="62" t="s">
        <v>379</v>
      </c>
      <c r="E259" s="33"/>
      <c r="F259" s="38"/>
      <c r="G259" s="39"/>
      <c r="H259" s="120"/>
      <c r="I259" s="120"/>
      <c r="J259" s="120"/>
      <c r="K259" s="120"/>
      <c r="L259" s="120"/>
      <c r="M259" s="40"/>
      <c r="N259" s="45"/>
      <c r="O259" s="45"/>
      <c r="P259" s="45"/>
      <c r="Q259" s="46"/>
      <c r="R259" s="46"/>
      <c r="S259" s="46"/>
    </row>
    <row r="260" spans="1:19" ht="15.75" x14ac:dyDescent="0.25">
      <c r="A260" s="61"/>
      <c r="B260" s="14"/>
      <c r="C260" s="14"/>
      <c r="D260" s="14"/>
      <c r="E260" s="33"/>
      <c r="F260" s="38"/>
      <c r="G260" s="39"/>
      <c r="H260" s="120"/>
      <c r="I260" s="120"/>
      <c r="J260" s="120"/>
      <c r="K260" s="120"/>
      <c r="L260" s="120"/>
      <c r="M260" s="40"/>
      <c r="N260" s="45"/>
      <c r="O260" s="45"/>
      <c r="P260" s="45"/>
      <c r="Q260" s="46"/>
      <c r="R260" s="46"/>
      <c r="S260" s="46"/>
    </row>
    <row r="261" spans="1:19" ht="15.75" x14ac:dyDescent="0.25">
      <c r="A261" s="61" t="s">
        <v>380</v>
      </c>
      <c r="B261" s="14"/>
      <c r="C261" s="15" t="s">
        <v>381</v>
      </c>
      <c r="D261" s="14"/>
      <c r="E261" s="33"/>
      <c r="F261" s="16">
        <f t="shared" ref="F261" si="52">SUM(F262:F264)</f>
        <v>0</v>
      </c>
      <c r="G261" s="17">
        <f t="shared" ref="G261:M261" si="53">SUM(G262:G264)</f>
        <v>0</v>
      </c>
      <c r="H261" s="111">
        <f t="shared" si="53"/>
        <v>0</v>
      </c>
      <c r="I261" s="111">
        <f t="shared" si="53"/>
        <v>0</v>
      </c>
      <c r="J261" s="111">
        <f t="shared" si="53"/>
        <v>0</v>
      </c>
      <c r="K261" s="111">
        <f t="shared" si="53"/>
        <v>0</v>
      </c>
      <c r="L261" s="111">
        <f t="shared" si="53"/>
        <v>0</v>
      </c>
      <c r="M261" s="112">
        <f t="shared" si="53"/>
        <v>0</v>
      </c>
      <c r="P261" s="45"/>
      <c r="Q261" s="46"/>
      <c r="R261" s="46"/>
      <c r="S261" s="46"/>
    </row>
    <row r="262" spans="1:19" ht="15.75" x14ac:dyDescent="0.25">
      <c r="A262" s="61" t="s">
        <v>382</v>
      </c>
      <c r="B262" s="14"/>
      <c r="C262" s="14"/>
      <c r="D262" s="14" t="s">
        <v>383</v>
      </c>
      <c r="E262" s="33"/>
      <c r="F262" s="38"/>
      <c r="G262" s="39"/>
      <c r="H262" s="120"/>
      <c r="I262" s="120"/>
      <c r="J262" s="120"/>
      <c r="K262" s="120"/>
      <c r="L262" s="120"/>
      <c r="M262" s="40"/>
      <c r="N262" s="45"/>
      <c r="O262" s="45"/>
      <c r="P262" s="45"/>
      <c r="Q262" s="46"/>
      <c r="R262" s="46"/>
      <c r="S262" s="46"/>
    </row>
    <row r="263" spans="1:19" ht="15.75" x14ac:dyDescent="0.25">
      <c r="A263" s="61" t="s">
        <v>384</v>
      </c>
      <c r="B263" s="14"/>
      <c r="C263" s="14"/>
      <c r="D263" s="14" t="s">
        <v>385</v>
      </c>
      <c r="E263" s="33"/>
      <c r="F263" s="38"/>
      <c r="G263" s="39"/>
      <c r="H263" s="120"/>
      <c r="I263" s="120"/>
      <c r="J263" s="120"/>
      <c r="K263" s="120"/>
      <c r="L263" s="120"/>
      <c r="M263" s="40"/>
      <c r="N263" s="45"/>
      <c r="O263" s="45"/>
      <c r="P263" s="45"/>
      <c r="Q263" s="46"/>
      <c r="R263" s="46"/>
      <c r="S263" s="46"/>
    </row>
    <row r="264" spans="1:19" ht="15.75" x14ac:dyDescent="0.25">
      <c r="A264" s="61" t="s">
        <v>386</v>
      </c>
      <c r="B264" s="14"/>
      <c r="C264" s="14"/>
      <c r="D264" s="14" t="s">
        <v>387</v>
      </c>
      <c r="E264" s="33"/>
      <c r="F264" s="38"/>
      <c r="G264" s="39"/>
      <c r="H264" s="120"/>
      <c r="I264" s="120"/>
      <c r="J264" s="120"/>
      <c r="K264" s="120"/>
      <c r="L264" s="120"/>
      <c r="M264" s="40"/>
      <c r="N264" s="45"/>
      <c r="O264" s="45"/>
      <c r="P264" s="45"/>
      <c r="Q264" s="46"/>
      <c r="R264" s="46"/>
      <c r="S264" s="46"/>
    </row>
    <row r="265" spans="1:19" ht="15.75" x14ac:dyDescent="0.25">
      <c r="A265" s="61"/>
      <c r="B265" s="14"/>
      <c r="C265" s="14"/>
      <c r="D265" s="14"/>
      <c r="E265" s="33"/>
      <c r="F265" s="38"/>
      <c r="G265" s="39"/>
      <c r="H265" s="120"/>
      <c r="I265" s="120"/>
      <c r="J265" s="120"/>
      <c r="K265" s="120"/>
      <c r="L265" s="120"/>
      <c r="M265" s="40"/>
      <c r="N265" s="45"/>
      <c r="O265" s="45"/>
      <c r="P265" s="45"/>
      <c r="Q265" s="46"/>
      <c r="R265" s="46"/>
      <c r="S265" s="46"/>
    </row>
    <row r="266" spans="1:19" ht="15.75" x14ac:dyDescent="0.25">
      <c r="A266" s="61" t="s">
        <v>388</v>
      </c>
      <c r="B266" s="14"/>
      <c r="C266" s="15" t="s">
        <v>389</v>
      </c>
      <c r="D266" s="14"/>
      <c r="E266" s="33"/>
      <c r="F266" s="16">
        <f t="shared" ref="F266" si="54">SUM(F267:F268)</f>
        <v>0</v>
      </c>
      <c r="G266" s="17">
        <f t="shared" ref="G266:M266" si="55">SUM(G267:G268)</f>
        <v>0</v>
      </c>
      <c r="H266" s="111">
        <f t="shared" si="55"/>
        <v>0</v>
      </c>
      <c r="I266" s="111">
        <f t="shared" si="55"/>
        <v>0</v>
      </c>
      <c r="J266" s="111">
        <f t="shared" si="55"/>
        <v>0</v>
      </c>
      <c r="K266" s="111">
        <f t="shared" si="55"/>
        <v>0</v>
      </c>
      <c r="L266" s="111">
        <f t="shared" si="55"/>
        <v>0</v>
      </c>
      <c r="M266" s="112">
        <f t="shared" si="55"/>
        <v>0</v>
      </c>
      <c r="P266" s="45"/>
      <c r="Q266" s="46"/>
      <c r="R266" s="46"/>
      <c r="S266" s="46"/>
    </row>
    <row r="267" spans="1:19" ht="15.75" x14ac:dyDescent="0.25">
      <c r="A267" s="61" t="s">
        <v>390</v>
      </c>
      <c r="B267" s="14"/>
      <c r="C267" s="14"/>
      <c r="D267" s="14" t="s">
        <v>391</v>
      </c>
      <c r="E267" s="33"/>
      <c r="F267" s="128"/>
      <c r="G267" s="129"/>
      <c r="H267" s="130"/>
      <c r="I267" s="130"/>
      <c r="J267" s="130"/>
      <c r="K267" s="130"/>
      <c r="L267" s="130"/>
      <c r="M267" s="131"/>
      <c r="N267" s="45"/>
      <c r="O267" s="45"/>
      <c r="P267" s="45"/>
      <c r="Q267" s="46"/>
      <c r="R267" s="46"/>
      <c r="S267" s="46"/>
    </row>
    <row r="268" spans="1:19" ht="15.75" x14ac:dyDescent="0.25">
      <c r="A268" s="61" t="s">
        <v>392</v>
      </c>
      <c r="B268" s="14"/>
      <c r="C268" s="14"/>
      <c r="D268" s="14" t="s">
        <v>393</v>
      </c>
      <c r="E268" s="33"/>
      <c r="F268" s="38"/>
      <c r="G268" s="39"/>
      <c r="H268" s="120"/>
      <c r="I268" s="120"/>
      <c r="J268" s="120"/>
      <c r="K268" s="120"/>
      <c r="L268" s="120"/>
      <c r="M268" s="40"/>
      <c r="N268" s="45"/>
      <c r="O268" s="45"/>
      <c r="P268" s="45"/>
      <c r="Q268" s="46"/>
      <c r="R268" s="46"/>
      <c r="S268" s="46"/>
    </row>
    <row r="269" spans="1:19" ht="15.75" x14ac:dyDescent="0.25">
      <c r="A269" s="61"/>
      <c r="B269" s="14"/>
      <c r="C269" s="14"/>
      <c r="D269" s="14"/>
      <c r="E269" s="33"/>
      <c r="F269" s="38"/>
      <c r="G269" s="39"/>
      <c r="H269" s="120"/>
      <c r="I269" s="120"/>
      <c r="J269" s="120"/>
      <c r="K269" s="120"/>
      <c r="L269" s="120"/>
      <c r="M269" s="40"/>
      <c r="N269" s="45"/>
      <c r="O269" s="45"/>
      <c r="P269" s="45"/>
      <c r="Q269" s="46"/>
      <c r="R269" s="46"/>
      <c r="S269" s="46"/>
    </row>
    <row r="270" spans="1:19" ht="15.75" x14ac:dyDescent="0.25">
      <c r="A270" s="61" t="s">
        <v>394</v>
      </c>
      <c r="B270" s="14"/>
      <c r="C270" s="15" t="s">
        <v>395</v>
      </c>
      <c r="D270" s="14"/>
      <c r="E270" s="33"/>
      <c r="F270" s="16"/>
      <c r="G270" s="17"/>
      <c r="H270" s="111"/>
      <c r="I270" s="111"/>
      <c r="J270" s="111"/>
      <c r="K270" s="111"/>
      <c r="L270" s="111"/>
      <c r="M270" s="112"/>
      <c r="P270" s="45"/>
      <c r="Q270" s="46"/>
      <c r="R270" s="46"/>
      <c r="S270" s="46"/>
    </row>
    <row r="271" spans="1:19" ht="15.75" x14ac:dyDescent="0.25">
      <c r="A271" s="61"/>
      <c r="B271" s="14"/>
      <c r="C271" s="15"/>
      <c r="D271" s="14"/>
      <c r="E271" s="33"/>
      <c r="F271" s="63"/>
      <c r="G271" s="64"/>
      <c r="H271" s="132"/>
      <c r="I271" s="132"/>
      <c r="J271" s="132"/>
      <c r="K271" s="132"/>
      <c r="L271" s="132"/>
      <c r="M271" s="65"/>
      <c r="N271" s="45"/>
      <c r="O271" s="45"/>
      <c r="P271" s="45"/>
      <c r="Q271" s="46"/>
      <c r="R271" s="46"/>
      <c r="S271" s="46"/>
    </row>
    <row r="272" spans="1:19" ht="19.5" thickBot="1" x14ac:dyDescent="0.35">
      <c r="A272" s="61"/>
      <c r="B272" s="25" t="s">
        <v>396</v>
      </c>
      <c r="C272" s="14"/>
      <c r="D272" s="14"/>
      <c r="E272" s="33"/>
      <c r="F272" s="41">
        <f t="shared" ref="F272" si="56">SUM(F270,F266,F261,F257,F252,F248,F243)</f>
        <v>0</v>
      </c>
      <c r="G272" s="42">
        <f t="shared" ref="G272:M272" si="57">SUM(G270,G266,G261,G257,G252,G248,G243)</f>
        <v>0</v>
      </c>
      <c r="H272" s="122">
        <f t="shared" si="57"/>
        <v>0</v>
      </c>
      <c r="I272" s="122">
        <f t="shared" si="57"/>
        <v>0</v>
      </c>
      <c r="J272" s="122">
        <f t="shared" si="57"/>
        <v>0</v>
      </c>
      <c r="K272" s="122">
        <f t="shared" si="57"/>
        <v>0</v>
      </c>
      <c r="L272" s="122">
        <f t="shared" si="57"/>
        <v>0</v>
      </c>
      <c r="M272" s="43">
        <f t="shared" si="57"/>
        <v>0</v>
      </c>
      <c r="N272" s="56"/>
      <c r="O272" s="56"/>
      <c r="P272" s="45"/>
      <c r="Q272" s="46"/>
      <c r="R272" s="46"/>
      <c r="S272" s="46"/>
    </row>
    <row r="273" spans="1:16" ht="15.75" x14ac:dyDescent="0.25">
      <c r="A273" s="61"/>
      <c r="B273" s="14"/>
      <c r="C273" s="14"/>
      <c r="D273" s="14"/>
      <c r="E273" s="66"/>
      <c r="F273" s="66"/>
      <c r="G273" s="66"/>
      <c r="H273" s="66"/>
      <c r="I273" s="66"/>
      <c r="J273" s="66"/>
      <c r="K273" s="66"/>
      <c r="L273" s="66"/>
      <c r="M273" s="79"/>
    </row>
    <row r="274" spans="1:16" ht="16.5" thickBot="1" x14ac:dyDescent="0.3">
      <c r="A274" s="61"/>
      <c r="B274" s="14"/>
      <c r="C274" s="14"/>
      <c r="D274" s="14"/>
      <c r="E274" s="66"/>
      <c r="F274" s="66"/>
      <c r="G274" s="66"/>
      <c r="H274" s="66"/>
      <c r="I274" s="66"/>
      <c r="J274" s="66"/>
      <c r="K274" s="66"/>
      <c r="L274" s="66"/>
      <c r="M274" s="79"/>
    </row>
    <row r="275" spans="1:16" ht="29.25" customHeight="1" x14ac:dyDescent="0.25">
      <c r="A275" s="67">
        <v>6</v>
      </c>
      <c r="B275" s="195" t="s">
        <v>397</v>
      </c>
      <c r="C275" s="196"/>
      <c r="D275" s="197"/>
      <c r="E275" s="6"/>
      <c r="F275" s="212"/>
      <c r="G275" s="199"/>
      <c r="H275" s="199"/>
      <c r="I275" s="199"/>
      <c r="J275" s="199"/>
      <c r="K275" s="199"/>
      <c r="L275" s="199"/>
      <c r="M275" s="200"/>
    </row>
    <row r="276" spans="1:16" s="8" customFormat="1" ht="15.75" thickBot="1" x14ac:dyDescent="0.3">
      <c r="A276" s="174"/>
      <c r="B276" s="10"/>
      <c r="C276" s="10"/>
      <c r="D276" s="10"/>
      <c r="E276" s="9"/>
      <c r="F276" s="11" t="s">
        <v>910</v>
      </c>
      <c r="G276" s="12" t="s">
        <v>911</v>
      </c>
      <c r="H276" s="12" t="s">
        <v>966</v>
      </c>
      <c r="I276" s="12" t="s">
        <v>967</v>
      </c>
      <c r="J276" s="12" t="s">
        <v>964</v>
      </c>
      <c r="K276" s="12" t="s">
        <v>965</v>
      </c>
      <c r="L276" s="12" t="s">
        <v>912</v>
      </c>
      <c r="M276" s="13" t="s">
        <v>913</v>
      </c>
      <c r="N276" s="7"/>
      <c r="O276" s="7"/>
      <c r="P276" s="7"/>
    </row>
    <row r="277" spans="1:16" ht="15.75" x14ac:dyDescent="0.25">
      <c r="A277" s="61" t="s">
        <v>398</v>
      </c>
      <c r="B277" s="14"/>
      <c r="C277" s="15" t="s">
        <v>399</v>
      </c>
      <c r="D277" s="14"/>
      <c r="E277" s="33"/>
      <c r="F277" s="16">
        <f t="shared" ref="F277" si="58">SUM(F278:F286)</f>
        <v>0</v>
      </c>
      <c r="G277" s="17">
        <f t="shared" ref="G277:M277" si="59">SUM(G278:G286)</f>
        <v>0</v>
      </c>
      <c r="H277" s="111">
        <f t="shared" si="59"/>
        <v>0</v>
      </c>
      <c r="I277" s="111">
        <f t="shared" si="59"/>
        <v>0</v>
      </c>
      <c r="J277" s="111">
        <f t="shared" si="59"/>
        <v>0</v>
      </c>
      <c r="K277" s="111">
        <f t="shared" si="59"/>
        <v>0</v>
      </c>
      <c r="L277" s="111">
        <f t="shared" si="59"/>
        <v>0</v>
      </c>
      <c r="M277" s="112">
        <f t="shared" si="59"/>
        <v>0</v>
      </c>
    </row>
    <row r="278" spans="1:16" ht="15.75" x14ac:dyDescent="0.25">
      <c r="A278" s="61" t="s">
        <v>400</v>
      </c>
      <c r="B278" s="14"/>
      <c r="C278" s="14"/>
      <c r="D278" s="14" t="s">
        <v>401</v>
      </c>
      <c r="E278" s="33"/>
      <c r="F278" s="22"/>
      <c r="G278" s="23"/>
      <c r="H278" s="113"/>
      <c r="I278" s="113"/>
      <c r="J278" s="113"/>
      <c r="K278" s="113"/>
      <c r="L278" s="113"/>
      <c r="M278" s="133"/>
    </row>
    <row r="279" spans="1:16" ht="15.75" x14ac:dyDescent="0.25">
      <c r="A279" s="61" t="s">
        <v>402</v>
      </c>
      <c r="B279" s="14"/>
      <c r="C279" s="14"/>
      <c r="D279" s="14" t="s">
        <v>403</v>
      </c>
      <c r="E279" s="33"/>
      <c r="F279" s="22"/>
      <c r="G279" s="23"/>
      <c r="H279" s="113"/>
      <c r="I279" s="113"/>
      <c r="J279" s="113"/>
      <c r="K279" s="113"/>
      <c r="L279" s="113"/>
      <c r="M279" s="133"/>
    </row>
    <row r="280" spans="1:16" ht="15.75" x14ac:dyDescent="0.25">
      <c r="A280" s="61" t="s">
        <v>404</v>
      </c>
      <c r="B280" s="14"/>
      <c r="C280" s="14"/>
      <c r="D280" s="14" t="s">
        <v>405</v>
      </c>
      <c r="E280" s="33"/>
      <c r="F280" s="22"/>
      <c r="G280" s="23"/>
      <c r="H280" s="113"/>
      <c r="I280" s="113"/>
      <c r="J280" s="113"/>
      <c r="K280" s="113"/>
      <c r="L280" s="113"/>
      <c r="M280" s="133"/>
    </row>
    <row r="281" spans="1:16" ht="15.75" x14ac:dyDescent="0.25">
      <c r="A281" s="61" t="s">
        <v>406</v>
      </c>
      <c r="B281" s="14"/>
      <c r="C281" s="14"/>
      <c r="D281" s="14" t="s">
        <v>407</v>
      </c>
      <c r="E281" s="33"/>
      <c r="F281" s="22"/>
      <c r="G281" s="23"/>
      <c r="H281" s="113"/>
      <c r="I281" s="113"/>
      <c r="J281" s="113"/>
      <c r="K281" s="113"/>
      <c r="L281" s="113"/>
      <c r="M281" s="133"/>
    </row>
    <row r="282" spans="1:16" ht="15.75" x14ac:dyDescent="0.25">
      <c r="A282" s="61" t="s">
        <v>408</v>
      </c>
      <c r="B282" s="14"/>
      <c r="C282" s="14"/>
      <c r="D282" s="14" t="s">
        <v>409</v>
      </c>
      <c r="E282" s="33"/>
      <c r="F282" s="22"/>
      <c r="G282" s="23"/>
      <c r="H282" s="113"/>
      <c r="I282" s="113"/>
      <c r="J282" s="113"/>
      <c r="K282" s="113"/>
      <c r="L282" s="113"/>
      <c r="M282" s="133"/>
    </row>
    <row r="283" spans="1:16" ht="15.75" x14ac:dyDescent="0.25">
      <c r="A283" s="61" t="s">
        <v>410</v>
      </c>
      <c r="B283" s="14"/>
      <c r="C283" s="14"/>
      <c r="D283" s="14" t="s">
        <v>411</v>
      </c>
      <c r="E283" s="33"/>
      <c r="F283" s="22"/>
      <c r="G283" s="23"/>
      <c r="H283" s="113"/>
      <c r="I283" s="113"/>
      <c r="J283" s="113"/>
      <c r="K283" s="113"/>
      <c r="L283" s="113"/>
      <c r="M283" s="133"/>
    </row>
    <row r="284" spans="1:16" ht="15.75" x14ac:dyDescent="0.25">
      <c r="A284" s="61" t="s">
        <v>412</v>
      </c>
      <c r="B284" s="14"/>
      <c r="C284" s="14"/>
      <c r="D284" s="14" t="s">
        <v>413</v>
      </c>
      <c r="E284" s="33"/>
      <c r="F284" s="22"/>
      <c r="G284" s="23"/>
      <c r="H284" s="113"/>
      <c r="I284" s="113"/>
      <c r="J284" s="113"/>
      <c r="K284" s="113"/>
      <c r="L284" s="113"/>
      <c r="M284" s="133"/>
    </row>
    <row r="285" spans="1:16" ht="15.75" x14ac:dyDescent="0.25">
      <c r="A285" s="61" t="s">
        <v>414</v>
      </c>
      <c r="B285" s="14"/>
      <c r="C285" s="14"/>
      <c r="D285" s="14" t="s">
        <v>415</v>
      </c>
      <c r="E285" s="33"/>
      <c r="F285" s="22"/>
      <c r="G285" s="23"/>
      <c r="H285" s="113"/>
      <c r="I285" s="113"/>
      <c r="J285" s="113"/>
      <c r="K285" s="113"/>
      <c r="L285" s="113"/>
      <c r="M285" s="133"/>
    </row>
    <row r="286" spans="1:16" ht="15.75" x14ac:dyDescent="0.25">
      <c r="A286" s="61" t="s">
        <v>416</v>
      </c>
      <c r="B286" s="14"/>
      <c r="C286" s="14"/>
      <c r="D286" s="14" t="s">
        <v>417</v>
      </c>
      <c r="E286" s="33"/>
      <c r="F286" s="22"/>
      <c r="G286" s="23"/>
      <c r="H286" s="113"/>
      <c r="I286" s="113"/>
      <c r="J286" s="113"/>
      <c r="K286" s="113"/>
      <c r="L286" s="113"/>
      <c r="M286" s="133"/>
    </row>
    <row r="287" spans="1:16" ht="15.75" x14ac:dyDescent="0.25">
      <c r="A287" s="61"/>
      <c r="B287" s="14"/>
      <c r="C287" s="14"/>
      <c r="D287" s="14"/>
      <c r="E287" s="33"/>
      <c r="F287" s="22"/>
      <c r="G287" s="23"/>
      <c r="H287" s="113"/>
      <c r="I287" s="113"/>
      <c r="J287" s="113"/>
      <c r="K287" s="113"/>
      <c r="L287" s="113"/>
      <c r="M287" s="24"/>
    </row>
    <row r="288" spans="1:16" ht="15.75" x14ac:dyDescent="0.25">
      <c r="A288" s="61" t="s">
        <v>418</v>
      </c>
      <c r="B288" s="14"/>
      <c r="C288" s="15" t="s">
        <v>419</v>
      </c>
      <c r="D288" s="14"/>
      <c r="E288" s="33"/>
      <c r="F288" s="16">
        <f t="shared" ref="F288" si="60">SUM(F289:F292)</f>
        <v>0</v>
      </c>
      <c r="G288" s="17">
        <f t="shared" ref="G288:M288" si="61">SUM(G289:G292)</f>
        <v>0</v>
      </c>
      <c r="H288" s="111">
        <f t="shared" si="61"/>
        <v>0</v>
      </c>
      <c r="I288" s="111">
        <f t="shared" si="61"/>
        <v>0</v>
      </c>
      <c r="J288" s="111">
        <f t="shared" si="61"/>
        <v>0</v>
      </c>
      <c r="K288" s="111">
        <f t="shared" si="61"/>
        <v>0</v>
      </c>
      <c r="L288" s="111">
        <f t="shared" si="61"/>
        <v>0</v>
      </c>
      <c r="M288" s="112">
        <f t="shared" si="61"/>
        <v>0</v>
      </c>
    </row>
    <row r="289" spans="1:13" ht="15.75" x14ac:dyDescent="0.25">
      <c r="A289" s="61" t="s">
        <v>420</v>
      </c>
      <c r="B289" s="14"/>
      <c r="C289" s="14"/>
      <c r="D289" s="14" t="s">
        <v>421</v>
      </c>
      <c r="E289" s="33"/>
      <c r="F289" s="22"/>
      <c r="G289" s="23"/>
      <c r="H289" s="113"/>
      <c r="I289" s="113"/>
      <c r="J289" s="113"/>
      <c r="K289" s="113"/>
      <c r="L289" s="113"/>
      <c r="M289" s="133"/>
    </row>
    <row r="290" spans="1:13" ht="15.75" x14ac:dyDescent="0.25">
      <c r="A290" s="61" t="s">
        <v>422</v>
      </c>
      <c r="B290" s="14"/>
      <c r="C290" s="14"/>
      <c r="D290" s="14" t="s">
        <v>423</v>
      </c>
      <c r="E290" s="33"/>
      <c r="F290" s="22"/>
      <c r="G290" s="23"/>
      <c r="H290" s="113"/>
      <c r="I290" s="113"/>
      <c r="J290" s="113"/>
      <c r="K290" s="113"/>
      <c r="L290" s="113"/>
      <c r="M290" s="133"/>
    </row>
    <row r="291" spans="1:13" ht="15.75" x14ac:dyDescent="0.25">
      <c r="A291" s="61" t="s">
        <v>424</v>
      </c>
      <c r="B291" s="14"/>
      <c r="C291" s="14"/>
      <c r="D291" s="14" t="s">
        <v>425</v>
      </c>
      <c r="E291" s="33"/>
      <c r="F291" s="22"/>
      <c r="G291" s="23"/>
      <c r="H291" s="113"/>
      <c r="I291" s="113"/>
      <c r="J291" s="113"/>
      <c r="K291" s="113"/>
      <c r="L291" s="113"/>
      <c r="M291" s="133"/>
    </row>
    <row r="292" spans="1:13" ht="15.75" x14ac:dyDescent="0.25">
      <c r="A292" s="61" t="s">
        <v>426</v>
      </c>
      <c r="B292" s="14"/>
      <c r="C292" s="14"/>
      <c r="D292" s="14" t="s">
        <v>427</v>
      </c>
      <c r="E292" s="33"/>
      <c r="F292" s="22"/>
      <c r="G292" s="23"/>
      <c r="H292" s="113"/>
      <c r="I292" s="113"/>
      <c r="J292" s="113"/>
      <c r="K292" s="113"/>
      <c r="L292" s="113"/>
      <c r="M292" s="133"/>
    </row>
    <row r="293" spans="1:13" ht="15.75" x14ac:dyDescent="0.25">
      <c r="A293" s="61"/>
      <c r="B293" s="14"/>
      <c r="C293" s="14"/>
      <c r="D293" s="14"/>
      <c r="E293" s="33"/>
      <c r="F293" s="22"/>
      <c r="G293" s="23"/>
      <c r="H293" s="113"/>
      <c r="I293" s="113"/>
      <c r="J293" s="113"/>
      <c r="K293" s="113"/>
      <c r="L293" s="113"/>
      <c r="M293" s="24"/>
    </row>
    <row r="294" spans="1:13" ht="15.75" x14ac:dyDescent="0.25">
      <c r="A294" s="61" t="s">
        <v>428</v>
      </c>
      <c r="B294" s="14"/>
      <c r="C294" s="15" t="s">
        <v>429</v>
      </c>
      <c r="D294" s="14"/>
      <c r="E294" s="33"/>
      <c r="F294" s="16">
        <f t="shared" ref="F294" si="62">SUM(F295:F308)</f>
        <v>0</v>
      </c>
      <c r="G294" s="17">
        <f t="shared" ref="G294:M294" si="63">SUM(G295:G308)</f>
        <v>0</v>
      </c>
      <c r="H294" s="111">
        <f t="shared" si="63"/>
        <v>0</v>
      </c>
      <c r="I294" s="111">
        <f t="shared" si="63"/>
        <v>0</v>
      </c>
      <c r="J294" s="111">
        <f t="shared" si="63"/>
        <v>0</v>
      </c>
      <c r="K294" s="111">
        <f t="shared" si="63"/>
        <v>0</v>
      </c>
      <c r="L294" s="111">
        <f t="shared" si="63"/>
        <v>0</v>
      </c>
      <c r="M294" s="112">
        <f t="shared" si="63"/>
        <v>0</v>
      </c>
    </row>
    <row r="295" spans="1:13" ht="15.75" x14ac:dyDescent="0.25">
      <c r="A295" s="61" t="s">
        <v>430</v>
      </c>
      <c r="B295" s="14"/>
      <c r="C295" s="14"/>
      <c r="D295" s="14" t="s">
        <v>431</v>
      </c>
      <c r="E295" s="33"/>
      <c r="F295" s="22"/>
      <c r="G295" s="23"/>
      <c r="H295" s="113"/>
      <c r="I295" s="113"/>
      <c r="J295" s="113"/>
      <c r="K295" s="113"/>
      <c r="L295" s="113"/>
      <c r="M295" s="133"/>
    </row>
    <row r="296" spans="1:13" ht="15.75" x14ac:dyDescent="0.25">
      <c r="A296" s="61" t="s">
        <v>432</v>
      </c>
      <c r="B296" s="14"/>
      <c r="C296" s="14"/>
      <c r="D296" s="14" t="s">
        <v>433</v>
      </c>
      <c r="E296" s="33"/>
      <c r="F296" s="22"/>
      <c r="G296" s="23"/>
      <c r="H296" s="113"/>
      <c r="I296" s="113"/>
      <c r="J296" s="113"/>
      <c r="K296" s="113"/>
      <c r="L296" s="113"/>
      <c r="M296" s="133"/>
    </row>
    <row r="297" spans="1:13" ht="15.75" x14ac:dyDescent="0.25">
      <c r="A297" s="61" t="s">
        <v>434</v>
      </c>
      <c r="B297" s="14"/>
      <c r="C297" s="14"/>
      <c r="D297" s="14" t="s">
        <v>435</v>
      </c>
      <c r="E297" s="33"/>
      <c r="F297" s="22"/>
      <c r="G297" s="23"/>
      <c r="H297" s="113"/>
      <c r="I297" s="113"/>
      <c r="J297" s="113"/>
      <c r="K297" s="113"/>
      <c r="L297" s="113"/>
      <c r="M297" s="133"/>
    </row>
    <row r="298" spans="1:13" ht="15.75" x14ac:dyDescent="0.25">
      <c r="A298" s="61" t="s">
        <v>436</v>
      </c>
      <c r="B298" s="14"/>
      <c r="C298" s="14"/>
      <c r="D298" s="14" t="s">
        <v>437</v>
      </c>
      <c r="E298" s="33"/>
      <c r="F298" s="22"/>
      <c r="G298" s="23"/>
      <c r="H298" s="113"/>
      <c r="I298" s="113"/>
      <c r="J298" s="113"/>
      <c r="K298" s="113"/>
      <c r="L298" s="113"/>
      <c r="M298" s="133"/>
    </row>
    <row r="299" spans="1:13" ht="15.75" x14ac:dyDescent="0.25">
      <c r="A299" s="61" t="s">
        <v>438</v>
      </c>
      <c r="B299" s="14"/>
      <c r="C299" s="14"/>
      <c r="D299" s="14" t="s">
        <v>439</v>
      </c>
      <c r="E299" s="33"/>
      <c r="F299" s="22"/>
      <c r="G299" s="23"/>
      <c r="H299" s="113"/>
      <c r="I299" s="113"/>
      <c r="J299" s="113"/>
      <c r="K299" s="113"/>
      <c r="L299" s="113"/>
      <c r="M299" s="24"/>
    </row>
    <row r="300" spans="1:13" ht="15.75" x14ac:dyDescent="0.25">
      <c r="A300" s="61" t="s">
        <v>440</v>
      </c>
      <c r="B300" s="14"/>
      <c r="C300" s="14"/>
      <c r="D300" s="14" t="s">
        <v>441</v>
      </c>
      <c r="E300" s="33"/>
      <c r="F300" s="22"/>
      <c r="G300" s="23"/>
      <c r="H300" s="113"/>
      <c r="I300" s="113"/>
      <c r="J300" s="113"/>
      <c r="K300" s="113"/>
      <c r="L300" s="113"/>
      <c r="M300" s="133"/>
    </row>
    <row r="301" spans="1:13" ht="15.75" x14ac:dyDescent="0.25">
      <c r="A301" s="61" t="s">
        <v>442</v>
      </c>
      <c r="B301" s="14"/>
      <c r="C301" s="14"/>
      <c r="D301" s="14" t="s">
        <v>443</v>
      </c>
      <c r="E301" s="33"/>
      <c r="F301" s="22"/>
      <c r="G301" s="23"/>
      <c r="H301" s="113"/>
      <c r="I301" s="113"/>
      <c r="J301" s="113"/>
      <c r="K301" s="113"/>
      <c r="L301" s="113"/>
      <c r="M301" s="133"/>
    </row>
    <row r="302" spans="1:13" ht="15.75" x14ac:dyDescent="0.25">
      <c r="A302" s="61" t="s">
        <v>444</v>
      </c>
      <c r="B302" s="14"/>
      <c r="C302" s="14"/>
      <c r="D302" s="14" t="s">
        <v>445</v>
      </c>
      <c r="E302" s="33"/>
      <c r="F302" s="22"/>
      <c r="G302" s="23"/>
      <c r="H302" s="113"/>
      <c r="I302" s="113"/>
      <c r="J302" s="113"/>
      <c r="K302" s="113"/>
      <c r="L302" s="113"/>
      <c r="M302" s="133"/>
    </row>
    <row r="303" spans="1:13" ht="15.75" x14ac:dyDescent="0.25">
      <c r="A303" s="61" t="s">
        <v>446</v>
      </c>
      <c r="B303" s="14"/>
      <c r="C303" s="14"/>
      <c r="D303" s="14" t="s">
        <v>447</v>
      </c>
      <c r="E303" s="33"/>
      <c r="F303" s="22"/>
      <c r="G303" s="23"/>
      <c r="H303" s="113"/>
      <c r="I303" s="113"/>
      <c r="J303" s="113"/>
      <c r="K303" s="113"/>
      <c r="L303" s="113"/>
      <c r="M303" s="133"/>
    </row>
    <row r="304" spans="1:13" ht="15.75" x14ac:dyDescent="0.25">
      <c r="A304" s="61" t="s">
        <v>448</v>
      </c>
      <c r="B304" s="14"/>
      <c r="C304" s="14"/>
      <c r="D304" s="14" t="s">
        <v>449</v>
      </c>
      <c r="E304" s="33"/>
      <c r="F304" s="22"/>
      <c r="G304" s="23"/>
      <c r="H304" s="113"/>
      <c r="I304" s="113"/>
      <c r="J304" s="113"/>
      <c r="K304" s="113"/>
      <c r="L304" s="113"/>
      <c r="M304" s="24"/>
    </row>
    <row r="305" spans="1:16" ht="15.75" x14ac:dyDescent="0.25">
      <c r="A305" s="61" t="s">
        <v>450</v>
      </c>
      <c r="B305" s="14"/>
      <c r="C305" s="14"/>
      <c r="D305" s="14" t="s">
        <v>451</v>
      </c>
      <c r="E305" s="33"/>
      <c r="F305" s="22"/>
      <c r="G305" s="23"/>
      <c r="H305" s="113"/>
      <c r="I305" s="113"/>
      <c r="J305" s="113"/>
      <c r="K305" s="113"/>
      <c r="L305" s="113"/>
      <c r="M305" s="133"/>
    </row>
    <row r="306" spans="1:16" ht="15.75" x14ac:dyDescent="0.25">
      <c r="A306" s="61" t="s">
        <v>452</v>
      </c>
      <c r="B306" s="14"/>
      <c r="C306" s="14"/>
      <c r="D306" s="14" t="s">
        <v>453</v>
      </c>
      <c r="E306" s="33"/>
      <c r="F306" s="22"/>
      <c r="G306" s="23"/>
      <c r="H306" s="113"/>
      <c r="I306" s="113"/>
      <c r="J306" s="113"/>
      <c r="K306" s="113"/>
      <c r="L306" s="113"/>
      <c r="M306" s="133"/>
    </row>
    <row r="307" spans="1:16" ht="15.75" x14ac:dyDescent="0.25">
      <c r="A307" s="61" t="s">
        <v>454</v>
      </c>
      <c r="B307" s="14"/>
      <c r="C307" s="14"/>
      <c r="D307" s="14" t="s">
        <v>455</v>
      </c>
      <c r="E307" s="33"/>
      <c r="F307" s="22"/>
      <c r="G307" s="23"/>
      <c r="H307" s="113"/>
      <c r="I307" s="113"/>
      <c r="J307" s="113"/>
      <c r="K307" s="113"/>
      <c r="L307" s="113"/>
      <c r="M307" s="133"/>
    </row>
    <row r="308" spans="1:16" ht="16.5" thickBot="1" x14ac:dyDescent="0.3">
      <c r="A308" s="61" t="s">
        <v>456</v>
      </c>
      <c r="B308" s="14"/>
      <c r="C308" s="14"/>
      <c r="D308" s="14" t="s">
        <v>158</v>
      </c>
      <c r="E308" s="9"/>
      <c r="F308" s="22"/>
      <c r="G308" s="23"/>
      <c r="H308" s="113"/>
      <c r="I308" s="113"/>
      <c r="J308" s="113"/>
      <c r="K308" s="113"/>
      <c r="L308" s="113"/>
      <c r="M308" s="133"/>
    </row>
    <row r="309" spans="1:16" ht="15" x14ac:dyDescent="0.25">
      <c r="A309" s="177"/>
      <c r="B309" s="33"/>
      <c r="C309" s="33"/>
      <c r="D309" s="33"/>
      <c r="E309" s="9"/>
      <c r="F309" s="68"/>
      <c r="G309" s="68"/>
      <c r="H309" s="68"/>
      <c r="I309" s="68"/>
      <c r="J309" s="68"/>
      <c r="K309" s="68"/>
      <c r="L309" s="68"/>
      <c r="M309" s="68"/>
    </row>
    <row r="310" spans="1:16" ht="15.75" thickBot="1" x14ac:dyDescent="0.3">
      <c r="A310" s="177"/>
      <c r="B310" s="33"/>
      <c r="C310" s="33"/>
      <c r="D310" s="33"/>
      <c r="E310" s="9"/>
      <c r="F310" s="69"/>
      <c r="G310" s="69"/>
      <c r="H310" s="69"/>
      <c r="I310" s="69"/>
      <c r="J310" s="69"/>
      <c r="K310" s="69"/>
      <c r="L310" s="69"/>
      <c r="M310" s="69"/>
    </row>
    <row r="311" spans="1:16" ht="29.25" customHeight="1" x14ac:dyDescent="0.25">
      <c r="A311" s="67">
        <v>6</v>
      </c>
      <c r="B311" s="195" t="s">
        <v>397</v>
      </c>
      <c r="C311" s="196"/>
      <c r="D311" s="197"/>
      <c r="E311" s="9"/>
      <c r="F311" s="212"/>
      <c r="G311" s="199"/>
      <c r="H311" s="199"/>
      <c r="I311" s="199"/>
      <c r="J311" s="199"/>
      <c r="K311" s="199"/>
      <c r="L311" s="199"/>
      <c r="M311" s="200"/>
    </row>
    <row r="312" spans="1:16" s="8" customFormat="1" ht="15.75" thickBot="1" x14ac:dyDescent="0.3">
      <c r="A312" s="174"/>
      <c r="B312" s="10"/>
      <c r="C312" s="10"/>
      <c r="D312" s="10"/>
      <c r="E312" s="9"/>
      <c r="F312" s="11" t="s">
        <v>910</v>
      </c>
      <c r="G312" s="12" t="s">
        <v>911</v>
      </c>
      <c r="H312" s="12" t="s">
        <v>966</v>
      </c>
      <c r="I312" s="12" t="s">
        <v>967</v>
      </c>
      <c r="J312" s="12" t="s">
        <v>964</v>
      </c>
      <c r="K312" s="12" t="s">
        <v>965</v>
      </c>
      <c r="L312" s="12" t="s">
        <v>912</v>
      </c>
      <c r="M312" s="13" t="s">
        <v>913</v>
      </c>
      <c r="N312" s="7"/>
      <c r="O312" s="7"/>
      <c r="P312" s="7"/>
    </row>
    <row r="313" spans="1:16" ht="15.75" x14ac:dyDescent="0.25">
      <c r="A313" s="61" t="s">
        <v>457</v>
      </c>
      <c r="B313" s="14"/>
      <c r="C313" s="15" t="s">
        <v>458</v>
      </c>
      <c r="D313" s="14"/>
      <c r="E313" s="33"/>
      <c r="F313" s="16">
        <f t="shared" ref="F313" si="64">SUM(F314:F324)</f>
        <v>0</v>
      </c>
      <c r="G313" s="17">
        <f t="shared" ref="G313:M313" si="65">SUM(G314:G324)</f>
        <v>0</v>
      </c>
      <c r="H313" s="111">
        <f t="shared" si="65"/>
        <v>0.54809999999999992</v>
      </c>
      <c r="I313" s="111">
        <f t="shared" si="65"/>
        <v>0.27665999999999996</v>
      </c>
      <c r="J313" s="111">
        <f t="shared" si="65"/>
        <v>0.27665999999999996</v>
      </c>
      <c r="K313" s="111">
        <f t="shared" si="65"/>
        <v>0.27665999999999996</v>
      </c>
      <c r="L313" s="111">
        <f t="shared" si="65"/>
        <v>1.3780799999999997</v>
      </c>
      <c r="M313" s="112">
        <f t="shared" si="65"/>
        <v>0</v>
      </c>
    </row>
    <row r="314" spans="1:16" ht="15.75" x14ac:dyDescent="0.25">
      <c r="A314" s="61" t="s">
        <v>459</v>
      </c>
      <c r="B314" s="14"/>
      <c r="C314" s="14"/>
      <c r="D314" s="14" t="s">
        <v>460</v>
      </c>
      <c r="E314" s="33"/>
      <c r="F314" s="22"/>
      <c r="G314" s="23"/>
      <c r="H314" s="113"/>
      <c r="I314" s="113"/>
      <c r="J314" s="113"/>
      <c r="K314" s="113"/>
      <c r="L314" s="113"/>
      <c r="M314" s="133"/>
    </row>
    <row r="315" spans="1:16" ht="15.75" x14ac:dyDescent="0.25">
      <c r="A315" s="61" t="s">
        <v>461</v>
      </c>
      <c r="B315" s="14"/>
      <c r="C315" s="14"/>
      <c r="D315" s="14" t="s">
        <v>462</v>
      </c>
      <c r="E315" s="33"/>
      <c r="F315" s="22"/>
      <c r="G315" s="23"/>
      <c r="H315" s="113"/>
      <c r="I315" s="113"/>
      <c r="J315" s="113"/>
      <c r="K315" s="113"/>
      <c r="L315" s="113"/>
      <c r="M315" s="133"/>
    </row>
    <row r="316" spans="1:16" ht="15.75" x14ac:dyDescent="0.25">
      <c r="A316" s="61" t="s">
        <v>463</v>
      </c>
      <c r="B316" s="14"/>
      <c r="C316" s="14"/>
      <c r="D316" s="14" t="s">
        <v>464</v>
      </c>
      <c r="E316" s="33"/>
      <c r="F316" s="22"/>
      <c r="G316" s="23"/>
      <c r="H316" s="113"/>
      <c r="I316" s="113"/>
      <c r="J316" s="113"/>
      <c r="K316" s="113"/>
      <c r="L316" s="113"/>
      <c r="M316" s="133"/>
    </row>
    <row r="317" spans="1:16" ht="15.75" x14ac:dyDescent="0.25">
      <c r="A317" s="61" t="s">
        <v>465</v>
      </c>
      <c r="B317" s="14"/>
      <c r="C317" s="14"/>
      <c r="D317" s="14" t="s">
        <v>466</v>
      </c>
      <c r="E317" s="33"/>
      <c r="F317" s="22"/>
      <c r="G317" s="23"/>
      <c r="H317" s="113"/>
      <c r="I317" s="113"/>
      <c r="J317" s="113"/>
      <c r="K317" s="113"/>
      <c r="L317" s="113"/>
      <c r="M317" s="133"/>
    </row>
    <row r="318" spans="1:16" ht="15.75" x14ac:dyDescent="0.25">
      <c r="A318" s="61" t="s">
        <v>467</v>
      </c>
      <c r="B318" s="14"/>
      <c r="C318" s="14"/>
      <c r="D318" s="14" t="s">
        <v>468</v>
      </c>
      <c r="E318" s="33"/>
      <c r="F318" s="22"/>
      <c r="G318" s="23"/>
      <c r="H318" s="113"/>
      <c r="I318" s="113"/>
      <c r="J318" s="113"/>
      <c r="K318" s="113"/>
      <c r="L318" s="113"/>
      <c r="M318" s="133"/>
    </row>
    <row r="319" spans="1:16" ht="15.75" x14ac:dyDescent="0.25">
      <c r="A319" s="61" t="s">
        <v>469</v>
      </c>
      <c r="B319" s="14"/>
      <c r="C319" s="14"/>
      <c r="D319" s="14" t="s">
        <v>470</v>
      </c>
      <c r="E319" s="33"/>
      <c r="F319" s="22"/>
      <c r="G319" s="23"/>
      <c r="H319" s="113">
        <v>0.54809999999999992</v>
      </c>
      <c r="I319" s="113">
        <v>0.27665999999999996</v>
      </c>
      <c r="J319" s="113">
        <v>0.27665999999999996</v>
      </c>
      <c r="K319" s="113">
        <v>0.27665999999999996</v>
      </c>
      <c r="L319" s="113">
        <v>1.3780799999999997</v>
      </c>
      <c r="M319" s="133"/>
    </row>
    <row r="320" spans="1:16" ht="15.75" x14ac:dyDescent="0.25">
      <c r="A320" s="61" t="s">
        <v>471</v>
      </c>
      <c r="B320" s="14"/>
      <c r="C320" s="14"/>
      <c r="D320" s="14" t="s">
        <v>472</v>
      </c>
      <c r="E320" s="33"/>
      <c r="F320" s="22"/>
      <c r="G320" s="23"/>
      <c r="H320" s="113"/>
      <c r="I320" s="113"/>
      <c r="J320" s="113"/>
      <c r="K320" s="113"/>
      <c r="L320" s="113"/>
      <c r="M320" s="133"/>
    </row>
    <row r="321" spans="1:13" ht="15.75" x14ac:dyDescent="0.25">
      <c r="A321" s="61" t="s">
        <v>473</v>
      </c>
      <c r="B321" s="14"/>
      <c r="C321" s="14"/>
      <c r="D321" s="14" t="s">
        <v>474</v>
      </c>
      <c r="E321" s="33"/>
      <c r="F321" s="22"/>
      <c r="G321" s="23"/>
      <c r="H321" s="113"/>
      <c r="I321" s="113"/>
      <c r="J321" s="113"/>
      <c r="K321" s="113"/>
      <c r="L321" s="113"/>
      <c r="M321" s="133"/>
    </row>
    <row r="322" spans="1:13" ht="15.75" x14ac:dyDescent="0.25">
      <c r="A322" s="61" t="s">
        <v>475</v>
      </c>
      <c r="B322" s="14"/>
      <c r="C322" s="14"/>
      <c r="D322" s="14" t="s">
        <v>476</v>
      </c>
      <c r="E322" s="33"/>
      <c r="F322" s="22"/>
      <c r="G322" s="23"/>
      <c r="H322" s="113"/>
      <c r="I322" s="113"/>
      <c r="J322" s="113"/>
      <c r="K322" s="113"/>
      <c r="L322" s="113"/>
      <c r="M322" s="133"/>
    </row>
    <row r="323" spans="1:13" ht="15.75" x14ac:dyDescent="0.25">
      <c r="A323" s="61" t="s">
        <v>477</v>
      </c>
      <c r="B323" s="14"/>
      <c r="C323" s="14"/>
      <c r="D323" s="14" t="s">
        <v>478</v>
      </c>
      <c r="E323" s="33"/>
      <c r="F323" s="22"/>
      <c r="G323" s="23"/>
      <c r="H323" s="113"/>
      <c r="I323" s="113"/>
      <c r="J323" s="113"/>
      <c r="K323" s="113"/>
      <c r="L323" s="113"/>
      <c r="M323" s="133"/>
    </row>
    <row r="324" spans="1:13" ht="15.75" x14ac:dyDescent="0.25">
      <c r="A324" s="61" t="s">
        <v>479</v>
      </c>
      <c r="B324" s="14"/>
      <c r="C324" s="14"/>
      <c r="D324" s="14" t="s">
        <v>480</v>
      </c>
      <c r="E324" s="33"/>
      <c r="F324" s="22"/>
      <c r="G324" s="23"/>
      <c r="H324" s="113"/>
      <c r="I324" s="113"/>
      <c r="J324" s="113"/>
      <c r="K324" s="113"/>
      <c r="L324" s="113"/>
      <c r="M324" s="133"/>
    </row>
    <row r="325" spans="1:13" ht="15.75" x14ac:dyDescent="0.25">
      <c r="A325" s="61"/>
      <c r="B325" s="14"/>
      <c r="C325" s="14"/>
      <c r="D325" s="14"/>
      <c r="E325" s="33"/>
      <c r="F325" s="22"/>
      <c r="G325" s="23"/>
      <c r="H325" s="113"/>
      <c r="I325" s="113"/>
      <c r="J325" s="113"/>
      <c r="K325" s="113"/>
      <c r="L325" s="113"/>
      <c r="M325" s="133"/>
    </row>
    <row r="326" spans="1:13" ht="15.75" x14ac:dyDescent="0.25">
      <c r="A326" s="61" t="s">
        <v>481</v>
      </c>
      <c r="B326" s="14"/>
      <c r="C326" s="15" t="s">
        <v>482</v>
      </c>
      <c r="D326" s="14"/>
      <c r="E326" s="33"/>
      <c r="F326" s="16">
        <f t="shared" ref="F326" si="66">SUM(F327:F334)</f>
        <v>0</v>
      </c>
      <c r="G326" s="17">
        <f t="shared" ref="G326:M326" si="67">SUM(G327:G334)</f>
        <v>0</v>
      </c>
      <c r="H326" s="111">
        <f t="shared" si="67"/>
        <v>0</v>
      </c>
      <c r="I326" s="111">
        <f t="shared" si="67"/>
        <v>0</v>
      </c>
      <c r="J326" s="111">
        <f t="shared" si="67"/>
        <v>0</v>
      </c>
      <c r="K326" s="111">
        <f t="shared" si="67"/>
        <v>0</v>
      </c>
      <c r="L326" s="111">
        <f t="shared" si="67"/>
        <v>0</v>
      </c>
      <c r="M326" s="112">
        <f t="shared" si="67"/>
        <v>1310.6618350000003</v>
      </c>
    </row>
    <row r="327" spans="1:13" ht="15.75" x14ac:dyDescent="0.25">
      <c r="A327" s="61" t="s">
        <v>483</v>
      </c>
      <c r="B327" s="14"/>
      <c r="C327" s="14"/>
      <c r="D327" s="14" t="s">
        <v>484</v>
      </c>
      <c r="E327" s="33"/>
      <c r="F327" s="22"/>
      <c r="G327" s="23"/>
      <c r="H327" s="113"/>
      <c r="I327" s="113"/>
      <c r="J327" s="113"/>
      <c r="K327" s="113"/>
      <c r="L327" s="113"/>
      <c r="M327" s="133"/>
    </row>
    <row r="328" spans="1:13" ht="15.75" x14ac:dyDescent="0.25">
      <c r="A328" s="61" t="s">
        <v>485</v>
      </c>
      <c r="B328" s="14"/>
      <c r="C328" s="14"/>
      <c r="D328" s="14" t="s">
        <v>486</v>
      </c>
      <c r="E328" s="33"/>
      <c r="F328" s="22"/>
      <c r="G328" s="23"/>
      <c r="H328" s="113"/>
      <c r="I328" s="113"/>
      <c r="J328" s="113"/>
      <c r="K328" s="113"/>
      <c r="L328" s="113"/>
      <c r="M328" s="133"/>
    </row>
    <row r="329" spans="1:13" ht="31.5" customHeight="1" x14ac:dyDescent="0.25">
      <c r="A329" s="61" t="s">
        <v>487</v>
      </c>
      <c r="B329" s="70"/>
      <c r="C329" s="70"/>
      <c r="D329" s="71" t="s">
        <v>488</v>
      </c>
      <c r="E329" s="72"/>
      <c r="F329" s="22"/>
      <c r="G329" s="23"/>
      <c r="H329" s="113"/>
      <c r="I329" s="113"/>
      <c r="J329" s="113"/>
      <c r="K329" s="113"/>
      <c r="L329" s="113"/>
      <c r="M329" s="133"/>
    </row>
    <row r="330" spans="1:13" ht="15.75" x14ac:dyDescent="0.25">
      <c r="A330" s="61" t="s">
        <v>489</v>
      </c>
      <c r="B330" s="53"/>
      <c r="C330" s="53"/>
      <c r="D330" s="14" t="s">
        <v>490</v>
      </c>
      <c r="E330" s="33"/>
      <c r="F330" s="22"/>
      <c r="G330" s="23"/>
      <c r="H330" s="113"/>
      <c r="I330" s="113"/>
      <c r="J330" s="113"/>
      <c r="K330" s="113"/>
      <c r="L330" s="113"/>
      <c r="M330" s="133"/>
    </row>
    <row r="331" spans="1:13" ht="15.75" x14ac:dyDescent="0.25">
      <c r="A331" s="61" t="s">
        <v>491</v>
      </c>
      <c r="B331" s="53"/>
      <c r="C331" s="53"/>
      <c r="D331" s="14" t="s">
        <v>492</v>
      </c>
      <c r="E331" s="33"/>
      <c r="F331" s="22"/>
      <c r="G331" s="23"/>
      <c r="H331" s="113"/>
      <c r="I331" s="113"/>
      <c r="J331" s="113"/>
      <c r="K331" s="113"/>
      <c r="L331" s="113"/>
      <c r="M331" s="133"/>
    </row>
    <row r="332" spans="1:13" ht="15.75" x14ac:dyDescent="0.25">
      <c r="A332" s="61" t="s">
        <v>493</v>
      </c>
      <c r="B332" s="53"/>
      <c r="C332" s="53"/>
      <c r="D332" s="14" t="s">
        <v>494</v>
      </c>
      <c r="E332" s="33"/>
      <c r="F332" s="22"/>
      <c r="G332" s="23"/>
      <c r="H332" s="113"/>
      <c r="I332" s="113"/>
      <c r="J332" s="113"/>
      <c r="K332" s="113"/>
      <c r="L332" s="113"/>
      <c r="M332" s="133"/>
    </row>
    <row r="333" spans="1:13" ht="15.75" x14ac:dyDescent="0.25">
      <c r="A333" s="61" t="s">
        <v>495</v>
      </c>
      <c r="B333" s="53"/>
      <c r="C333" s="53"/>
      <c r="D333" s="73" t="s">
        <v>496</v>
      </c>
      <c r="E333" s="33"/>
      <c r="F333" s="22"/>
      <c r="G333" s="23"/>
      <c r="H333" s="113"/>
      <c r="I333" s="113"/>
      <c r="J333" s="113"/>
      <c r="K333" s="113"/>
      <c r="L333" s="113"/>
      <c r="M333" s="133">
        <v>1310.6618350000003</v>
      </c>
    </row>
    <row r="334" spans="1:13" ht="15.75" x14ac:dyDescent="0.25">
      <c r="A334" s="61" t="s">
        <v>497</v>
      </c>
      <c r="B334" s="53"/>
      <c r="C334" s="53"/>
      <c r="D334" s="14" t="s">
        <v>158</v>
      </c>
      <c r="E334" s="33"/>
      <c r="F334" s="22"/>
      <c r="G334" s="23"/>
      <c r="H334" s="113"/>
      <c r="I334" s="113"/>
      <c r="J334" s="113"/>
      <c r="K334" s="113"/>
      <c r="L334" s="113"/>
      <c r="M334" s="133"/>
    </row>
    <row r="335" spans="1:13" ht="15.75" x14ac:dyDescent="0.25">
      <c r="A335" s="61"/>
      <c r="B335" s="14"/>
      <c r="C335" s="14"/>
      <c r="D335" s="14"/>
      <c r="E335" s="33"/>
      <c r="F335" s="22"/>
      <c r="G335" s="23"/>
      <c r="H335" s="113"/>
      <c r="I335" s="113"/>
      <c r="J335" s="113"/>
      <c r="K335" s="113"/>
      <c r="L335" s="113"/>
      <c r="M335" s="133"/>
    </row>
    <row r="336" spans="1:13" ht="15.75" x14ac:dyDescent="0.25">
      <c r="A336" s="61" t="s">
        <v>946</v>
      </c>
      <c r="B336" s="14"/>
      <c r="C336" s="15" t="s">
        <v>951</v>
      </c>
      <c r="D336" s="14"/>
      <c r="E336" s="33"/>
      <c r="F336" s="16">
        <f t="shared" ref="F336" si="68">SUM(F337:F339)</f>
        <v>0</v>
      </c>
      <c r="G336" s="17">
        <f t="shared" ref="G336:M336" si="69">SUM(G337:G339)</f>
        <v>9.6911000000000011E-3</v>
      </c>
      <c r="H336" s="111">
        <f t="shared" si="69"/>
        <v>10.757121000000001</v>
      </c>
      <c r="I336" s="111">
        <f t="shared" si="69"/>
        <v>4.3609950000000008</v>
      </c>
      <c r="J336" s="111">
        <f t="shared" si="69"/>
        <v>4.3609950000000008</v>
      </c>
      <c r="K336" s="111">
        <f t="shared" si="69"/>
        <v>4.3609950000000008</v>
      </c>
      <c r="L336" s="111">
        <f t="shared" si="69"/>
        <v>23.840105999999999</v>
      </c>
      <c r="M336" s="112">
        <f t="shared" si="69"/>
        <v>0</v>
      </c>
    </row>
    <row r="337" spans="1:16" ht="15.75" x14ac:dyDescent="0.25">
      <c r="A337" s="61" t="s">
        <v>947</v>
      </c>
      <c r="B337" s="14"/>
      <c r="C337" s="14"/>
      <c r="D337" s="14" t="s">
        <v>949</v>
      </c>
      <c r="E337" s="33"/>
      <c r="F337" s="22"/>
      <c r="G337" s="23"/>
      <c r="H337" s="113"/>
      <c r="I337" s="113"/>
      <c r="J337" s="113"/>
      <c r="K337" s="113"/>
      <c r="L337" s="113"/>
      <c r="M337" s="133"/>
    </row>
    <row r="338" spans="1:16" ht="15.75" x14ac:dyDescent="0.25">
      <c r="A338" s="61" t="s">
        <v>948</v>
      </c>
      <c r="B338" s="14"/>
      <c r="C338" s="14"/>
      <c r="D338" s="14" t="s">
        <v>950</v>
      </c>
      <c r="E338" s="33"/>
      <c r="F338" s="22"/>
      <c r="G338" s="23">
        <v>9.6911000000000011E-3</v>
      </c>
      <c r="H338" s="113">
        <v>10.757121000000001</v>
      </c>
      <c r="I338" s="113">
        <v>4.3609950000000008</v>
      </c>
      <c r="J338" s="113">
        <v>4.3609950000000008</v>
      </c>
      <c r="K338" s="113">
        <v>4.3609950000000008</v>
      </c>
      <c r="L338" s="113">
        <v>23.840105999999999</v>
      </c>
      <c r="M338" s="133"/>
    </row>
    <row r="339" spans="1:16" ht="15.75" x14ac:dyDescent="0.25">
      <c r="A339" s="61" t="s">
        <v>952</v>
      </c>
      <c r="B339" s="14"/>
      <c r="C339" s="14"/>
      <c r="D339" s="14" t="s">
        <v>953</v>
      </c>
      <c r="E339" s="33"/>
      <c r="F339" s="22"/>
      <c r="G339" s="23"/>
      <c r="H339" s="113"/>
      <c r="I339" s="113"/>
      <c r="J339" s="113"/>
      <c r="K339" s="113"/>
      <c r="L339" s="113"/>
      <c r="M339" s="133"/>
    </row>
    <row r="340" spans="1:16" ht="15.75" x14ac:dyDescent="0.25">
      <c r="A340" s="61"/>
      <c r="B340" s="53"/>
      <c r="C340" s="53"/>
      <c r="D340" s="14"/>
      <c r="E340" s="33"/>
      <c r="F340" s="22"/>
      <c r="G340" s="23"/>
      <c r="H340" s="113"/>
      <c r="I340" s="113"/>
      <c r="J340" s="113"/>
      <c r="K340" s="113"/>
      <c r="L340" s="113"/>
      <c r="M340" s="133"/>
    </row>
    <row r="341" spans="1:16" ht="19.5" thickBot="1" x14ac:dyDescent="0.35">
      <c r="A341" s="61"/>
      <c r="B341" s="25" t="s">
        <v>498</v>
      </c>
      <c r="C341" s="14"/>
      <c r="D341" s="14"/>
      <c r="E341" s="33"/>
      <c r="F341" s="26">
        <f t="shared" ref="F341" si="70">SUM(F326,F313,F294,F288,F277,F336)</f>
        <v>0</v>
      </c>
      <c r="G341" s="27">
        <f t="shared" ref="G341:M341" si="71">SUM(G326,G313,G294,G288,G277,G336)</f>
        <v>9.6911000000000011E-3</v>
      </c>
      <c r="H341" s="114">
        <f t="shared" si="71"/>
        <v>11.305221000000001</v>
      </c>
      <c r="I341" s="114">
        <f t="shared" si="71"/>
        <v>4.6376550000000005</v>
      </c>
      <c r="J341" s="114">
        <f t="shared" si="71"/>
        <v>4.6376550000000005</v>
      </c>
      <c r="K341" s="114">
        <f t="shared" si="71"/>
        <v>4.6376550000000005</v>
      </c>
      <c r="L341" s="114">
        <f t="shared" si="71"/>
        <v>25.218185999999999</v>
      </c>
      <c r="M341" s="28">
        <f t="shared" si="71"/>
        <v>1310.6618350000003</v>
      </c>
      <c r="N341" s="29"/>
      <c r="O341" s="29"/>
    </row>
    <row r="342" spans="1:16" ht="15.75" x14ac:dyDescent="0.25">
      <c r="A342" s="61"/>
      <c r="B342" s="14"/>
      <c r="C342" s="14"/>
      <c r="D342" s="14"/>
      <c r="E342" s="66"/>
      <c r="F342" s="66"/>
      <c r="G342" s="66"/>
      <c r="H342" s="66"/>
      <c r="I342" s="66"/>
      <c r="J342" s="66"/>
      <c r="K342" s="66"/>
      <c r="L342" s="66"/>
      <c r="M342" s="79"/>
    </row>
    <row r="343" spans="1:16" ht="16.5" thickBot="1" x14ac:dyDescent="0.3">
      <c r="A343" s="61"/>
      <c r="B343" s="14"/>
      <c r="C343" s="14"/>
      <c r="D343" s="14"/>
      <c r="E343" s="66"/>
      <c r="F343" s="66"/>
      <c r="G343" s="66"/>
      <c r="H343" s="66"/>
      <c r="I343" s="66"/>
      <c r="J343" s="66"/>
      <c r="K343" s="66"/>
      <c r="L343" s="66"/>
      <c r="M343" s="79"/>
    </row>
    <row r="344" spans="1:16" ht="28.5" customHeight="1" x14ac:dyDescent="0.25">
      <c r="A344" s="67">
        <v>7</v>
      </c>
      <c r="B344" s="195" t="s">
        <v>499</v>
      </c>
      <c r="C344" s="196"/>
      <c r="D344" s="197"/>
      <c r="E344" s="6"/>
      <c r="F344" s="212"/>
      <c r="G344" s="199"/>
      <c r="H344" s="199"/>
      <c r="I344" s="199"/>
      <c r="J344" s="199"/>
      <c r="K344" s="199"/>
      <c r="L344" s="199"/>
      <c r="M344" s="200"/>
    </row>
    <row r="345" spans="1:16" s="8" customFormat="1" ht="15.75" thickBot="1" x14ac:dyDescent="0.3">
      <c r="A345" s="174"/>
      <c r="B345" s="10"/>
      <c r="C345" s="10"/>
      <c r="D345" s="10"/>
      <c r="E345" s="9"/>
      <c r="F345" s="11" t="s">
        <v>910</v>
      </c>
      <c r="G345" s="12" t="s">
        <v>911</v>
      </c>
      <c r="H345" s="12" t="s">
        <v>966</v>
      </c>
      <c r="I345" s="12" t="s">
        <v>967</v>
      </c>
      <c r="J345" s="12" t="s">
        <v>964</v>
      </c>
      <c r="K345" s="12" t="s">
        <v>965</v>
      </c>
      <c r="L345" s="12" t="s">
        <v>912</v>
      </c>
      <c r="M345" s="13" t="s">
        <v>913</v>
      </c>
      <c r="N345" s="7"/>
      <c r="O345" s="7"/>
      <c r="P345" s="7"/>
    </row>
    <row r="346" spans="1:16" ht="15.75" x14ac:dyDescent="0.25">
      <c r="A346" s="61" t="s">
        <v>500</v>
      </c>
      <c r="B346" s="14"/>
      <c r="C346" s="15" t="s">
        <v>501</v>
      </c>
      <c r="D346" s="14"/>
      <c r="E346" s="33"/>
      <c r="F346" s="16">
        <f t="shared" ref="F346" si="72">SUM(F347:F349)</f>
        <v>0</v>
      </c>
      <c r="G346" s="17">
        <f t="shared" ref="G346:M346" si="73">SUM(G347:G349)</f>
        <v>15.720465941900002</v>
      </c>
      <c r="H346" s="111">
        <f t="shared" si="73"/>
        <v>438.9051151182</v>
      </c>
      <c r="I346" s="111">
        <f t="shared" si="73"/>
        <v>493.9715950712</v>
      </c>
      <c r="J346" s="111">
        <f t="shared" si="73"/>
        <v>383.30720256550001</v>
      </c>
      <c r="K346" s="111">
        <f t="shared" si="73"/>
        <v>420.28323602219996</v>
      </c>
      <c r="L346" s="111">
        <f t="shared" si="73"/>
        <v>1736.4671487739001</v>
      </c>
      <c r="M346" s="112">
        <f t="shared" si="73"/>
        <v>3.1462709999999996</v>
      </c>
    </row>
    <row r="347" spans="1:16" ht="15.75" x14ac:dyDescent="0.25">
      <c r="A347" s="61" t="s">
        <v>502</v>
      </c>
      <c r="B347" s="14"/>
      <c r="C347" s="14"/>
      <c r="D347" s="14" t="s">
        <v>503</v>
      </c>
      <c r="E347" s="33"/>
      <c r="F347" s="22"/>
      <c r="G347" s="23">
        <v>6.982638745700001</v>
      </c>
      <c r="H347" s="113">
        <v>194.86043144239997</v>
      </c>
      <c r="I347" s="113">
        <v>219.4842353599</v>
      </c>
      <c r="J347" s="113">
        <v>170.13015183590002</v>
      </c>
      <c r="K347" s="113">
        <v>186.82324500700003</v>
      </c>
      <c r="L347" s="113">
        <v>771.29806364450019</v>
      </c>
      <c r="M347" s="24">
        <v>1.3976749999999998</v>
      </c>
    </row>
    <row r="348" spans="1:16" ht="15.75" x14ac:dyDescent="0.25">
      <c r="A348" s="61" t="s">
        <v>504</v>
      </c>
      <c r="B348" s="14"/>
      <c r="C348" s="14"/>
      <c r="D348" s="14" t="s">
        <v>505</v>
      </c>
      <c r="E348" s="33"/>
      <c r="F348" s="22"/>
      <c r="G348" s="23">
        <v>2.6618567818000005</v>
      </c>
      <c r="H348" s="113">
        <v>74.216346905499989</v>
      </c>
      <c r="I348" s="113">
        <v>83.589115724400003</v>
      </c>
      <c r="J348" s="113">
        <v>64.755163621899982</v>
      </c>
      <c r="K348" s="113">
        <v>71.334953836199972</v>
      </c>
      <c r="L348" s="113">
        <v>293.89558008719996</v>
      </c>
      <c r="M348" s="24">
        <v>0.53280399999999983</v>
      </c>
    </row>
    <row r="349" spans="1:16" ht="15.75" x14ac:dyDescent="0.25">
      <c r="A349" s="61" t="s">
        <v>506</v>
      </c>
      <c r="B349" s="14"/>
      <c r="C349" s="14"/>
      <c r="D349" s="14" t="s">
        <v>507</v>
      </c>
      <c r="E349" s="33"/>
      <c r="F349" s="22"/>
      <c r="G349" s="23">
        <v>6.0759704144000004</v>
      </c>
      <c r="H349" s="113">
        <v>169.82833677030001</v>
      </c>
      <c r="I349" s="113">
        <v>190.89824398690004</v>
      </c>
      <c r="J349" s="113">
        <v>148.42188710770003</v>
      </c>
      <c r="K349" s="113">
        <v>162.12503717899997</v>
      </c>
      <c r="L349" s="113">
        <v>671.27350504219999</v>
      </c>
      <c r="M349" s="24">
        <v>1.2157920000000002</v>
      </c>
    </row>
    <row r="350" spans="1:16" ht="15.75" x14ac:dyDescent="0.25">
      <c r="A350" s="61"/>
      <c r="B350" s="14"/>
      <c r="C350" s="14"/>
      <c r="D350" s="14"/>
      <c r="E350" s="33"/>
      <c r="F350" s="22"/>
      <c r="G350" s="23"/>
      <c r="H350" s="113"/>
      <c r="I350" s="113"/>
      <c r="J350" s="113"/>
      <c r="K350" s="113"/>
      <c r="L350" s="113"/>
      <c r="M350" s="134"/>
    </row>
    <row r="351" spans="1:16" ht="15.75" x14ac:dyDescent="0.25">
      <c r="A351" s="61" t="s">
        <v>508</v>
      </c>
      <c r="B351" s="14"/>
      <c r="C351" s="15" t="s">
        <v>509</v>
      </c>
      <c r="D351" s="14"/>
      <c r="E351" s="33"/>
      <c r="F351" s="16">
        <f t="shared" ref="F351" si="74">SUM(F352:F354)</f>
        <v>0</v>
      </c>
      <c r="G351" s="17">
        <f t="shared" ref="G351:M351" si="75">SUM(G352:G354)</f>
        <v>1.6346260653000004</v>
      </c>
      <c r="H351" s="111">
        <f t="shared" si="75"/>
        <v>50.760028685799995</v>
      </c>
      <c r="I351" s="111">
        <f t="shared" si="75"/>
        <v>57.163630339400001</v>
      </c>
      <c r="J351" s="111">
        <f t="shared" si="75"/>
        <v>44.5322184913</v>
      </c>
      <c r="K351" s="111">
        <f t="shared" si="75"/>
        <v>47.743405507500015</v>
      </c>
      <c r="L351" s="111">
        <f t="shared" si="75"/>
        <v>200.19928302229999</v>
      </c>
      <c r="M351" s="112">
        <f t="shared" si="75"/>
        <v>0.350522</v>
      </c>
    </row>
    <row r="352" spans="1:16" ht="15.75" x14ac:dyDescent="0.25">
      <c r="A352" s="61" t="s">
        <v>510</v>
      </c>
      <c r="B352" s="14"/>
      <c r="C352" s="14"/>
      <c r="D352" s="14" t="s">
        <v>503</v>
      </c>
      <c r="E352" s="33"/>
      <c r="F352" s="22"/>
      <c r="G352" s="23">
        <v>0.66428324610000011</v>
      </c>
      <c r="H352" s="113">
        <v>21.001490940599997</v>
      </c>
      <c r="I352" s="113">
        <v>23.675329393599995</v>
      </c>
      <c r="J352" s="113">
        <v>18.4162842448</v>
      </c>
      <c r="K352" s="113">
        <v>19.794129694900008</v>
      </c>
      <c r="L352" s="113">
        <v>82.887234273200008</v>
      </c>
      <c r="M352" s="24">
        <v>0.144681</v>
      </c>
    </row>
    <row r="353" spans="1:13" ht="15.75" x14ac:dyDescent="0.25">
      <c r="A353" s="61" t="s">
        <v>511</v>
      </c>
      <c r="B353" s="14"/>
      <c r="C353" s="14"/>
      <c r="D353" s="14" t="s">
        <v>505</v>
      </c>
      <c r="E353" s="33"/>
      <c r="F353" s="22"/>
      <c r="G353" s="23">
        <v>0.2577464926000001</v>
      </c>
      <c r="H353" s="113">
        <v>8.1562187219999984</v>
      </c>
      <c r="I353" s="113">
        <v>9.1965018811000014</v>
      </c>
      <c r="J353" s="113">
        <v>7.1516521846000014</v>
      </c>
      <c r="K353" s="113">
        <v>7.6900736452</v>
      </c>
      <c r="L353" s="113">
        <v>32.194446432500001</v>
      </c>
      <c r="M353" s="24">
        <v>5.6284999999999995E-2</v>
      </c>
    </row>
    <row r="354" spans="1:13" ht="15.75" x14ac:dyDescent="0.25">
      <c r="A354" s="61" t="s">
        <v>512</v>
      </c>
      <c r="B354" s="14"/>
      <c r="C354" s="14"/>
      <c r="D354" s="14" t="s">
        <v>507</v>
      </c>
      <c r="E354" s="33"/>
      <c r="F354" s="22"/>
      <c r="G354" s="23">
        <v>0.71259632660000027</v>
      </c>
      <c r="H354" s="113">
        <v>21.602319023199996</v>
      </c>
      <c r="I354" s="113">
        <v>24.291799064700001</v>
      </c>
      <c r="J354" s="113">
        <v>18.964282061899997</v>
      </c>
      <c r="K354" s="113">
        <v>20.259202167400002</v>
      </c>
      <c r="L354" s="113">
        <v>85.117602316599999</v>
      </c>
      <c r="M354" s="24">
        <v>0.14955600000000002</v>
      </c>
    </row>
    <row r="355" spans="1:13" ht="15.75" x14ac:dyDescent="0.25">
      <c r="A355" s="61"/>
      <c r="B355" s="14"/>
      <c r="C355" s="14"/>
      <c r="D355" s="14"/>
      <c r="E355" s="33"/>
      <c r="F355" s="22"/>
      <c r="G355" s="23"/>
      <c r="H355" s="113"/>
      <c r="I355" s="113"/>
      <c r="J355" s="113"/>
      <c r="K355" s="113"/>
      <c r="L355" s="113"/>
      <c r="M355" s="134"/>
    </row>
    <row r="356" spans="1:13" ht="15.75" x14ac:dyDescent="0.25">
      <c r="A356" s="61" t="s">
        <v>513</v>
      </c>
      <c r="B356" s="14"/>
      <c r="C356" s="15" t="s">
        <v>514</v>
      </c>
      <c r="D356" s="14"/>
      <c r="E356" s="33"/>
      <c r="F356" s="16">
        <f t="shared" ref="F356" si="76">SUM(F357:F359)</f>
        <v>0</v>
      </c>
      <c r="G356" s="17">
        <f t="shared" ref="G356:M356" si="77">SUM(G357:G359)</f>
        <v>2.2224284836000003</v>
      </c>
      <c r="H356" s="111">
        <f t="shared" si="77"/>
        <v>31.768091704899994</v>
      </c>
      <c r="I356" s="111">
        <f t="shared" si="77"/>
        <v>192.37344421159997</v>
      </c>
      <c r="J356" s="111">
        <f t="shared" si="77"/>
        <v>214.96408720100004</v>
      </c>
      <c r="K356" s="111">
        <f t="shared" si="77"/>
        <v>49.417031540899998</v>
      </c>
      <c r="L356" s="111">
        <f t="shared" si="77"/>
        <v>488.52265465750003</v>
      </c>
      <c r="M356" s="112">
        <f t="shared" si="77"/>
        <v>0.43941900000000006</v>
      </c>
    </row>
    <row r="357" spans="1:13" ht="15.75" x14ac:dyDescent="0.25">
      <c r="A357" s="61" t="s">
        <v>515</v>
      </c>
      <c r="B357" s="14"/>
      <c r="C357" s="14"/>
      <c r="D357" s="14" t="s">
        <v>503</v>
      </c>
      <c r="E357" s="33"/>
      <c r="F357" s="22"/>
      <c r="G357" s="23">
        <v>1.5627597476000001</v>
      </c>
      <c r="H357" s="113">
        <v>22.325139244499997</v>
      </c>
      <c r="I357" s="113">
        <v>135.19112098059998</v>
      </c>
      <c r="J357" s="113">
        <v>151.06677555460004</v>
      </c>
      <c r="K357" s="113">
        <v>34.727994380199995</v>
      </c>
      <c r="L357" s="113">
        <v>343.31103015950004</v>
      </c>
      <c r="M357" s="24">
        <v>0.30940400000000001</v>
      </c>
    </row>
    <row r="358" spans="1:13" ht="15.75" x14ac:dyDescent="0.25">
      <c r="A358" s="61" t="s">
        <v>516</v>
      </c>
      <c r="B358" s="14"/>
      <c r="C358" s="14"/>
      <c r="D358" s="14" t="s">
        <v>505</v>
      </c>
      <c r="E358" s="33"/>
      <c r="F358" s="22"/>
      <c r="G358" s="23">
        <v>0.37646952700000008</v>
      </c>
      <c r="H358" s="113">
        <v>5.3781361008999982</v>
      </c>
      <c r="I358" s="113">
        <v>32.567601944300009</v>
      </c>
      <c r="J358" s="113">
        <v>36.392054282500006</v>
      </c>
      <c r="K358" s="113">
        <v>8.3659894907000023</v>
      </c>
      <c r="L358" s="113">
        <v>82.703781817900008</v>
      </c>
      <c r="M358" s="24">
        <v>7.4541000000000024E-2</v>
      </c>
    </row>
    <row r="359" spans="1:13" ht="15.75" x14ac:dyDescent="0.25">
      <c r="A359" s="61" t="s">
        <v>517</v>
      </c>
      <c r="B359" s="14"/>
      <c r="C359" s="14"/>
      <c r="D359" s="14" t="s">
        <v>507</v>
      </c>
      <c r="E359" s="33"/>
      <c r="F359" s="22"/>
      <c r="G359" s="23">
        <v>0.28319920900000001</v>
      </c>
      <c r="H359" s="113">
        <v>4.0648163595000018</v>
      </c>
      <c r="I359" s="113">
        <v>24.6147212867</v>
      </c>
      <c r="J359" s="113">
        <v>27.505257363900004</v>
      </c>
      <c r="K359" s="113">
        <v>6.3230476700000002</v>
      </c>
      <c r="L359" s="113">
        <v>62.507842680099998</v>
      </c>
      <c r="M359" s="24">
        <v>5.5474000000000002E-2</v>
      </c>
    </row>
    <row r="360" spans="1:13" ht="15.75" x14ac:dyDescent="0.25">
      <c r="A360" s="61"/>
      <c r="B360" s="14"/>
      <c r="C360" s="14"/>
      <c r="D360" s="14"/>
      <c r="E360" s="33"/>
      <c r="F360" s="22"/>
      <c r="G360" s="23"/>
      <c r="H360" s="113"/>
      <c r="I360" s="113"/>
      <c r="J360" s="113"/>
      <c r="K360" s="113"/>
      <c r="L360" s="113"/>
      <c r="M360" s="134"/>
    </row>
    <row r="361" spans="1:13" ht="15.75" x14ac:dyDescent="0.25">
      <c r="A361" s="61" t="s">
        <v>518</v>
      </c>
      <c r="B361" s="14"/>
      <c r="C361" s="15" t="s">
        <v>519</v>
      </c>
      <c r="D361" s="14"/>
      <c r="E361" s="33"/>
      <c r="F361" s="16"/>
      <c r="G361" s="17">
        <v>9.3685789600000013E-2</v>
      </c>
      <c r="H361" s="111">
        <v>1.3909860817000002</v>
      </c>
      <c r="I361" s="111">
        <v>1.5648593420000001</v>
      </c>
      <c r="J361" s="111">
        <v>1.1301761911000001</v>
      </c>
      <c r="K361" s="111">
        <v>1.6952642865999998</v>
      </c>
      <c r="L361" s="111">
        <v>5.7812859011999977</v>
      </c>
      <c r="M361" s="112">
        <v>1.8732000000000002E-2</v>
      </c>
    </row>
    <row r="362" spans="1:13" ht="15.75" x14ac:dyDescent="0.25">
      <c r="A362" s="61"/>
      <c r="B362" s="14"/>
      <c r="C362" s="14"/>
      <c r="D362" s="14"/>
      <c r="E362" s="33"/>
      <c r="F362" s="22"/>
      <c r="G362" s="23"/>
      <c r="H362" s="113"/>
      <c r="I362" s="113"/>
      <c r="J362" s="113"/>
      <c r="K362" s="113"/>
      <c r="L362" s="113"/>
      <c r="M362" s="134"/>
    </row>
    <row r="363" spans="1:13" ht="15.75" x14ac:dyDescent="0.25">
      <c r="A363" s="61" t="s">
        <v>520</v>
      </c>
      <c r="B363" s="14"/>
      <c r="C363" s="15" t="s">
        <v>521</v>
      </c>
      <c r="D363" s="14"/>
      <c r="E363" s="33"/>
      <c r="F363" s="16">
        <f t="shared" ref="F363" si="78">SUM(F364:F366)</f>
        <v>0</v>
      </c>
      <c r="G363" s="17">
        <f t="shared" ref="G363:M363" si="79">SUM(G364:G366)</f>
        <v>0.40662450379999993</v>
      </c>
      <c r="H363" s="111">
        <f t="shared" si="79"/>
        <v>6.207694195500002</v>
      </c>
      <c r="I363" s="111">
        <f t="shared" si="79"/>
        <v>9.130005777900001</v>
      </c>
      <c r="J363" s="111">
        <f t="shared" si="79"/>
        <v>4.4756001139000006</v>
      </c>
      <c r="K363" s="111">
        <f t="shared" si="79"/>
        <v>10.3748204326</v>
      </c>
      <c r="L363" s="111">
        <f t="shared" si="79"/>
        <v>30.1881205181</v>
      </c>
      <c r="M363" s="112">
        <f t="shared" si="79"/>
        <v>0.24041200000000001</v>
      </c>
    </row>
    <row r="364" spans="1:13" ht="15.75" x14ac:dyDescent="0.25">
      <c r="A364" s="61" t="s">
        <v>522</v>
      </c>
      <c r="B364" s="14"/>
      <c r="C364" s="14"/>
      <c r="D364" s="14" t="s">
        <v>503</v>
      </c>
      <c r="E364" s="33"/>
      <c r="F364" s="22"/>
      <c r="G364" s="23">
        <v>8.6345640899999979E-2</v>
      </c>
      <c r="H364" s="113">
        <v>1.3120716911000001</v>
      </c>
      <c r="I364" s="113">
        <v>2.1259968985</v>
      </c>
      <c r="J364" s="113">
        <v>0.89402159570000006</v>
      </c>
      <c r="K364" s="113">
        <v>2.4497130484000005</v>
      </c>
      <c r="L364" s="113">
        <v>6.7818032336000007</v>
      </c>
      <c r="M364" s="24">
        <v>6.5439000000000011E-2</v>
      </c>
    </row>
    <row r="365" spans="1:13" ht="15.75" x14ac:dyDescent="0.25">
      <c r="A365" s="61" t="s">
        <v>523</v>
      </c>
      <c r="B365" s="14"/>
      <c r="C365" s="14"/>
      <c r="D365" s="14" t="s">
        <v>505</v>
      </c>
      <c r="E365" s="33"/>
      <c r="F365" s="22"/>
      <c r="G365" s="23">
        <v>3.6534904200000003E-2</v>
      </c>
      <c r="H365" s="113">
        <v>0.55822934420000003</v>
      </c>
      <c r="I365" s="113">
        <v>0.9146582001000001</v>
      </c>
      <c r="J365" s="113">
        <v>0.37768335079999993</v>
      </c>
      <c r="K365" s="113">
        <v>1.0555165246</v>
      </c>
      <c r="L365" s="113">
        <v>2.9060874190999995</v>
      </c>
      <c r="M365" s="24">
        <v>2.8553999999999996E-2</v>
      </c>
    </row>
    <row r="366" spans="1:13" ht="15.75" x14ac:dyDescent="0.25">
      <c r="A366" s="61" t="s">
        <v>524</v>
      </c>
      <c r="B366" s="14"/>
      <c r="C366" s="14"/>
      <c r="D366" s="14" t="s">
        <v>507</v>
      </c>
      <c r="E366" s="33"/>
      <c r="F366" s="22"/>
      <c r="G366" s="23">
        <v>0.28374395869999997</v>
      </c>
      <c r="H366" s="113">
        <v>4.3373931602000013</v>
      </c>
      <c r="I366" s="113">
        <v>6.0893506793000007</v>
      </c>
      <c r="J366" s="113">
        <v>3.2038951674000002</v>
      </c>
      <c r="K366" s="113">
        <v>6.8695908595999988</v>
      </c>
      <c r="L366" s="113">
        <v>20.500229865400001</v>
      </c>
      <c r="M366" s="24">
        <v>0.14641900000000002</v>
      </c>
    </row>
    <row r="367" spans="1:13" ht="15.75" x14ac:dyDescent="0.25">
      <c r="A367" s="61"/>
      <c r="B367" s="14"/>
      <c r="C367" s="14"/>
      <c r="D367" s="14"/>
      <c r="E367" s="33"/>
      <c r="F367" s="22"/>
      <c r="G367" s="23"/>
      <c r="H367" s="113"/>
      <c r="I367" s="113"/>
      <c r="J367" s="113"/>
      <c r="K367" s="113"/>
      <c r="L367" s="113"/>
      <c r="M367" s="24"/>
    </row>
    <row r="368" spans="1:13" ht="15.75" x14ac:dyDescent="0.25">
      <c r="A368" s="61" t="s">
        <v>525</v>
      </c>
      <c r="B368" s="14"/>
      <c r="C368" s="15" t="s">
        <v>526</v>
      </c>
      <c r="D368" s="14"/>
      <c r="E368" s="33"/>
      <c r="F368" s="16"/>
      <c r="G368" s="17"/>
      <c r="H368" s="111"/>
      <c r="I368" s="111"/>
      <c r="J368" s="111"/>
      <c r="K368" s="111"/>
      <c r="L368" s="111"/>
      <c r="M368" s="112"/>
    </row>
    <row r="369" spans="1:16" ht="15.75" x14ac:dyDescent="0.25">
      <c r="A369" s="61"/>
      <c r="B369" s="14"/>
      <c r="C369" s="14"/>
      <c r="D369" s="14"/>
      <c r="E369" s="33"/>
      <c r="F369" s="22"/>
      <c r="G369" s="23"/>
      <c r="H369" s="113"/>
      <c r="I369" s="113"/>
      <c r="J369" s="113"/>
      <c r="K369" s="113"/>
      <c r="L369" s="113"/>
      <c r="M369" s="24"/>
    </row>
    <row r="370" spans="1:16" ht="15.75" x14ac:dyDescent="0.25">
      <c r="A370" s="61" t="s">
        <v>527</v>
      </c>
      <c r="B370" s="14"/>
      <c r="C370" s="15" t="s">
        <v>528</v>
      </c>
      <c r="D370" s="14"/>
      <c r="E370" s="33"/>
      <c r="F370" s="16"/>
      <c r="G370" s="17"/>
      <c r="H370" s="111">
        <v>10.449353216800001</v>
      </c>
      <c r="I370" s="111">
        <v>0.53462058260000012</v>
      </c>
      <c r="J370" s="111">
        <v>0.78920181200000028</v>
      </c>
      <c r="K370" s="111"/>
      <c r="L370" s="111">
        <v>11.773175611799999</v>
      </c>
      <c r="M370" s="112"/>
    </row>
    <row r="371" spans="1:16" ht="15.75" x14ac:dyDescent="0.25">
      <c r="A371" s="61"/>
      <c r="B371" s="14"/>
      <c r="C371" s="15"/>
      <c r="D371" s="14"/>
      <c r="E371" s="33"/>
      <c r="F371" s="74"/>
      <c r="G371" s="75"/>
      <c r="H371" s="135"/>
      <c r="I371" s="135"/>
      <c r="J371" s="135"/>
      <c r="K371" s="135"/>
      <c r="L371" s="135"/>
      <c r="M371" s="76"/>
    </row>
    <row r="372" spans="1:16" ht="15.75" x14ac:dyDescent="0.25">
      <c r="A372" s="61" t="s">
        <v>529</v>
      </c>
      <c r="B372" s="14"/>
      <c r="C372" s="15" t="s">
        <v>530</v>
      </c>
      <c r="D372" s="14"/>
      <c r="E372" s="33"/>
      <c r="F372" s="16"/>
      <c r="G372" s="17"/>
      <c r="H372" s="111"/>
      <c r="I372" s="111"/>
      <c r="J372" s="111"/>
      <c r="K372" s="111"/>
      <c r="L372" s="111"/>
      <c r="M372" s="112"/>
    </row>
    <row r="373" spans="1:16" ht="15.75" x14ac:dyDescent="0.25">
      <c r="A373" s="61"/>
      <c r="B373" s="14"/>
      <c r="C373" s="15"/>
      <c r="D373" s="14"/>
      <c r="E373" s="33"/>
      <c r="F373" s="74"/>
      <c r="G373" s="75"/>
      <c r="H373" s="135"/>
      <c r="I373" s="135"/>
      <c r="J373" s="135"/>
      <c r="K373" s="135"/>
      <c r="L373" s="135"/>
      <c r="M373" s="76"/>
    </row>
    <row r="374" spans="1:16" ht="19.5" thickBot="1" x14ac:dyDescent="0.35">
      <c r="A374" s="177"/>
      <c r="B374" s="25" t="s">
        <v>531</v>
      </c>
      <c r="C374" s="33"/>
      <c r="D374" s="33"/>
      <c r="E374" s="33"/>
      <c r="F374" s="26">
        <f t="shared" ref="F374" si="80">SUM(F372,F370,F368,F363,F361,F356,F351,F346)</f>
        <v>0</v>
      </c>
      <c r="G374" s="27">
        <f t="shared" ref="G374:M374" si="81">SUM(G372,G370,G368,G363,G361,G356,G351,G346)</f>
        <v>20.077830784200003</v>
      </c>
      <c r="H374" s="114">
        <f t="shared" si="81"/>
        <v>539.48126900290004</v>
      </c>
      <c r="I374" s="114">
        <f t="shared" si="81"/>
        <v>754.73815532469996</v>
      </c>
      <c r="J374" s="114">
        <f t="shared" si="81"/>
        <v>649.19848637480004</v>
      </c>
      <c r="K374" s="114">
        <f t="shared" si="81"/>
        <v>529.51375778979991</v>
      </c>
      <c r="L374" s="114">
        <f t="shared" si="81"/>
        <v>2472.9316684848</v>
      </c>
      <c r="M374" s="28">
        <f t="shared" si="81"/>
        <v>4.1953559999999994</v>
      </c>
      <c r="N374" s="29"/>
      <c r="O374" s="29"/>
    </row>
    <row r="375" spans="1:16" x14ac:dyDescent="0.2">
      <c r="A375" s="177"/>
      <c r="B375" s="33"/>
      <c r="C375" s="33"/>
      <c r="D375" s="33"/>
      <c r="E375" s="66"/>
      <c r="F375" s="66"/>
      <c r="G375" s="66"/>
      <c r="H375" s="66"/>
      <c r="I375" s="66"/>
      <c r="J375" s="66"/>
      <c r="K375" s="66"/>
      <c r="L375" s="66"/>
      <c r="M375" s="79"/>
    </row>
    <row r="376" spans="1:16" ht="13.5" thickBot="1" x14ac:dyDescent="0.25">
      <c r="A376" s="177"/>
      <c r="B376" s="33"/>
      <c r="C376" s="33"/>
      <c r="D376" s="33"/>
      <c r="E376" s="66"/>
      <c r="F376" s="66"/>
      <c r="G376" s="66"/>
      <c r="H376" s="66"/>
      <c r="I376" s="66"/>
      <c r="J376" s="66"/>
      <c r="K376" s="66"/>
      <c r="L376" s="66"/>
      <c r="M376" s="79"/>
    </row>
    <row r="377" spans="1:16" ht="29.25" customHeight="1" x14ac:dyDescent="0.25">
      <c r="A377" s="5">
        <v>8</v>
      </c>
      <c r="B377" s="195" t="s">
        <v>532</v>
      </c>
      <c r="C377" s="196"/>
      <c r="D377" s="197"/>
      <c r="E377" s="6"/>
      <c r="F377" s="212"/>
      <c r="G377" s="199"/>
      <c r="H377" s="199"/>
      <c r="I377" s="199"/>
      <c r="J377" s="199"/>
      <c r="K377" s="199"/>
      <c r="L377" s="199"/>
      <c r="M377" s="200"/>
    </row>
    <row r="378" spans="1:16" s="8" customFormat="1" ht="15.75" thickBot="1" x14ac:dyDescent="0.3">
      <c r="A378" s="174"/>
      <c r="B378" s="10"/>
      <c r="C378" s="10"/>
      <c r="D378" s="10"/>
      <c r="E378" s="9"/>
      <c r="F378" s="11" t="s">
        <v>910</v>
      </c>
      <c r="G378" s="12" t="s">
        <v>911</v>
      </c>
      <c r="H378" s="12" t="s">
        <v>966</v>
      </c>
      <c r="I378" s="12" t="s">
        <v>967</v>
      </c>
      <c r="J378" s="12" t="s">
        <v>964</v>
      </c>
      <c r="K378" s="12" t="s">
        <v>965</v>
      </c>
      <c r="L378" s="12" t="s">
        <v>912</v>
      </c>
      <c r="M378" s="13" t="s">
        <v>913</v>
      </c>
      <c r="N378" s="7"/>
      <c r="O378" s="7"/>
      <c r="P378" s="7"/>
    </row>
    <row r="379" spans="1:16" ht="15.75" x14ac:dyDescent="0.25">
      <c r="A379" s="61" t="s">
        <v>533</v>
      </c>
      <c r="B379" s="14"/>
      <c r="C379" s="15" t="s">
        <v>534</v>
      </c>
      <c r="D379" s="14"/>
      <c r="E379" s="33"/>
      <c r="F379" s="16">
        <v>3.101E-3</v>
      </c>
      <c r="G379" s="17">
        <v>1.6571412046400003E-2</v>
      </c>
      <c r="H379" s="111">
        <v>0.39930642912832709</v>
      </c>
      <c r="I379" s="111">
        <v>0.84474563174193318</v>
      </c>
      <c r="J379" s="111">
        <v>0.7809366887052045</v>
      </c>
      <c r="K379" s="111">
        <v>9.1399650540245361</v>
      </c>
      <c r="L379" s="111">
        <v>11.164953803499998</v>
      </c>
      <c r="M379" s="112">
        <v>3.8040000000000005E-3</v>
      </c>
    </row>
    <row r="380" spans="1:16" ht="15.75" x14ac:dyDescent="0.25">
      <c r="A380" s="61"/>
      <c r="B380" s="14"/>
      <c r="C380" s="14"/>
      <c r="D380" s="14"/>
      <c r="E380" s="33"/>
      <c r="F380" s="22"/>
      <c r="G380" s="23"/>
      <c r="H380" s="113"/>
      <c r="I380" s="113"/>
      <c r="J380" s="113"/>
      <c r="K380" s="113"/>
      <c r="L380" s="113"/>
      <c r="M380" s="24"/>
    </row>
    <row r="381" spans="1:16" ht="15.75" x14ac:dyDescent="0.25">
      <c r="A381" s="61" t="s">
        <v>535</v>
      </c>
      <c r="B381" s="14"/>
      <c r="C381" s="15" t="s">
        <v>536</v>
      </c>
      <c r="D381" s="14"/>
      <c r="E381" s="33"/>
      <c r="F381" s="16">
        <f t="shared" ref="F381" si="82">SUM(F382:F384)</f>
        <v>0</v>
      </c>
      <c r="G381" s="17">
        <f t="shared" ref="G381:M381" si="83">SUM(G382:G384)</f>
        <v>4.6849901475E-3</v>
      </c>
      <c r="H381" s="111">
        <f t="shared" si="83"/>
        <v>2.8979320500000001</v>
      </c>
      <c r="I381" s="111">
        <f t="shared" si="83"/>
        <v>4.8298867499999991</v>
      </c>
      <c r="J381" s="111">
        <f t="shared" si="83"/>
        <v>3.3229620840000003</v>
      </c>
      <c r="K381" s="111">
        <f t="shared" si="83"/>
        <v>0.7631221064999999</v>
      </c>
      <c r="L381" s="111">
        <f t="shared" si="83"/>
        <v>11.813902990500003</v>
      </c>
      <c r="M381" s="112">
        <f t="shared" si="83"/>
        <v>0</v>
      </c>
    </row>
    <row r="382" spans="1:16" ht="15.75" x14ac:dyDescent="0.25">
      <c r="A382" s="61" t="s">
        <v>537</v>
      </c>
      <c r="B382" s="14"/>
      <c r="C382" s="14"/>
      <c r="D382" s="14" t="s">
        <v>538</v>
      </c>
      <c r="E382" s="33"/>
      <c r="F382" s="22"/>
      <c r="G382" s="23">
        <v>2.2968052849999996E-4</v>
      </c>
      <c r="H382" s="113">
        <v>0.14207043</v>
      </c>
      <c r="I382" s="113">
        <v>0.23678405</v>
      </c>
      <c r="J382" s="113">
        <v>0.1629074264</v>
      </c>
      <c r="K382" s="113">
        <v>3.7411879900000007E-2</v>
      </c>
      <c r="L382" s="113">
        <v>0.57917378630000016</v>
      </c>
      <c r="M382" s="24"/>
    </row>
    <row r="383" spans="1:16" ht="15.75" x14ac:dyDescent="0.25">
      <c r="A383" s="61" t="s">
        <v>539</v>
      </c>
      <c r="B383" s="14"/>
      <c r="C383" s="14"/>
      <c r="D383" s="14" t="s">
        <v>540</v>
      </c>
      <c r="E383" s="33"/>
      <c r="F383" s="22"/>
      <c r="G383" s="23"/>
      <c r="H383" s="113"/>
      <c r="I383" s="113"/>
      <c r="J383" s="113"/>
      <c r="K383" s="113"/>
      <c r="L383" s="113"/>
      <c r="M383" s="24"/>
    </row>
    <row r="384" spans="1:16" ht="15.75" x14ac:dyDescent="0.25">
      <c r="A384" s="61" t="s">
        <v>541</v>
      </c>
      <c r="B384" s="14"/>
      <c r="C384" s="14"/>
      <c r="D384" s="14" t="s">
        <v>542</v>
      </c>
      <c r="E384" s="33"/>
      <c r="F384" s="22"/>
      <c r="G384" s="23">
        <v>4.4553096189999999E-3</v>
      </c>
      <c r="H384" s="113">
        <v>2.7558616200000001</v>
      </c>
      <c r="I384" s="113">
        <v>4.5931026999999993</v>
      </c>
      <c r="J384" s="113">
        <v>3.1600546576000004</v>
      </c>
      <c r="K384" s="113">
        <v>0.72571022659999984</v>
      </c>
      <c r="L384" s="113">
        <v>11.234729204200002</v>
      </c>
      <c r="M384" s="24"/>
    </row>
    <row r="385" spans="1:13" ht="15.75" x14ac:dyDescent="0.25">
      <c r="A385" s="61"/>
      <c r="B385" s="14"/>
      <c r="C385" s="14"/>
      <c r="D385" s="14"/>
      <c r="E385" s="33"/>
      <c r="F385" s="22"/>
      <c r="G385" s="23"/>
      <c r="H385" s="113"/>
      <c r="I385" s="113"/>
      <c r="J385" s="113"/>
      <c r="K385" s="113"/>
      <c r="L385" s="113"/>
      <c r="M385" s="24"/>
    </row>
    <row r="386" spans="1:13" ht="15.75" x14ac:dyDescent="0.25">
      <c r="A386" s="61" t="s">
        <v>543</v>
      </c>
      <c r="B386" s="14"/>
      <c r="C386" s="15" t="s">
        <v>544</v>
      </c>
      <c r="D386" s="14"/>
      <c r="E386" s="33"/>
      <c r="F386" s="16">
        <f t="shared" ref="F386" si="84">SUM(F387:F390)</f>
        <v>0</v>
      </c>
      <c r="G386" s="17">
        <f t="shared" ref="G386:M386" si="85">SUM(G387:G390)</f>
        <v>0</v>
      </c>
      <c r="H386" s="111">
        <f t="shared" si="85"/>
        <v>0</v>
      </c>
      <c r="I386" s="111">
        <f t="shared" si="85"/>
        <v>0</v>
      </c>
      <c r="J386" s="111">
        <f t="shared" si="85"/>
        <v>0</v>
      </c>
      <c r="K386" s="111">
        <f t="shared" si="85"/>
        <v>0</v>
      </c>
      <c r="L386" s="111">
        <f t="shared" si="85"/>
        <v>0</v>
      </c>
      <c r="M386" s="112">
        <f t="shared" si="85"/>
        <v>0</v>
      </c>
    </row>
    <row r="387" spans="1:13" ht="15.75" x14ac:dyDescent="0.25">
      <c r="A387" s="61" t="s">
        <v>545</v>
      </c>
      <c r="B387" s="14"/>
      <c r="C387" s="14"/>
      <c r="D387" s="14" t="s">
        <v>546</v>
      </c>
      <c r="E387" s="33"/>
      <c r="F387" s="22"/>
      <c r="G387" s="23"/>
      <c r="H387" s="113"/>
      <c r="I387" s="113"/>
      <c r="J387" s="113"/>
      <c r="K387" s="113"/>
      <c r="L387" s="113"/>
      <c r="M387" s="24"/>
    </row>
    <row r="388" spans="1:13" ht="15.75" x14ac:dyDescent="0.25">
      <c r="A388" s="61" t="s">
        <v>547</v>
      </c>
      <c r="B388" s="14"/>
      <c r="C388" s="14"/>
      <c r="D388" s="14" t="s">
        <v>548</v>
      </c>
      <c r="E388" s="33"/>
      <c r="F388" s="22"/>
      <c r="G388" s="23"/>
      <c r="H388" s="113"/>
      <c r="I388" s="113"/>
      <c r="J388" s="113"/>
      <c r="K388" s="113"/>
      <c r="L388" s="113"/>
      <c r="M388" s="24"/>
    </row>
    <row r="389" spans="1:13" ht="15.75" x14ac:dyDescent="0.25">
      <c r="A389" s="61" t="s">
        <v>549</v>
      </c>
      <c r="B389" s="14"/>
      <c r="C389" s="14"/>
      <c r="D389" s="14" t="s">
        <v>550</v>
      </c>
      <c r="E389" s="33"/>
      <c r="F389" s="22"/>
      <c r="G389" s="23"/>
      <c r="H389" s="113"/>
      <c r="I389" s="113"/>
      <c r="J389" s="113"/>
      <c r="K389" s="113"/>
      <c r="L389" s="113"/>
      <c r="M389" s="24"/>
    </row>
    <row r="390" spans="1:13" ht="15.75" x14ac:dyDescent="0.25">
      <c r="A390" s="61" t="s">
        <v>551</v>
      </c>
      <c r="B390" s="14"/>
      <c r="C390" s="14"/>
      <c r="D390" s="14" t="s">
        <v>552</v>
      </c>
      <c r="E390" s="33"/>
      <c r="F390" s="22"/>
      <c r="G390" s="23"/>
      <c r="H390" s="113"/>
      <c r="I390" s="113"/>
      <c r="J390" s="113"/>
      <c r="K390" s="113"/>
      <c r="L390" s="113"/>
      <c r="M390" s="24"/>
    </row>
    <row r="391" spans="1:13" ht="15.75" x14ac:dyDescent="0.25">
      <c r="A391" s="61"/>
      <c r="B391" s="14"/>
      <c r="C391" s="14"/>
      <c r="D391" s="14"/>
      <c r="E391" s="33"/>
      <c r="F391" s="22"/>
      <c r="G391" s="23"/>
      <c r="H391" s="113"/>
      <c r="I391" s="113"/>
      <c r="J391" s="113"/>
      <c r="K391" s="113"/>
      <c r="L391" s="113"/>
      <c r="M391" s="24"/>
    </row>
    <row r="392" spans="1:13" ht="15.75" x14ac:dyDescent="0.25">
      <c r="A392" s="61" t="s">
        <v>553</v>
      </c>
      <c r="B392" s="14"/>
      <c r="C392" s="15" t="s">
        <v>554</v>
      </c>
      <c r="D392" s="14"/>
      <c r="E392" s="33"/>
      <c r="F392" s="16">
        <f t="shared" ref="F392" si="86">SUM(F393:F395)</f>
        <v>1.3169729999999997</v>
      </c>
      <c r="G392" s="17">
        <f t="shared" ref="G392:M392" si="87">SUM(G393:G395)</f>
        <v>4.0102252657669997</v>
      </c>
      <c r="H392" s="111">
        <f t="shared" si="87"/>
        <v>44.492081011800003</v>
      </c>
      <c r="I392" s="111">
        <f t="shared" si="87"/>
        <v>261.02040505900004</v>
      </c>
      <c r="J392" s="111">
        <f t="shared" si="87"/>
        <v>183.90040505900004</v>
      </c>
      <c r="K392" s="111">
        <f t="shared" si="87"/>
        <v>72.374040505900012</v>
      </c>
      <c r="L392" s="111">
        <f t="shared" si="87"/>
        <v>561.78693163569994</v>
      </c>
      <c r="M392" s="112">
        <f t="shared" si="87"/>
        <v>4.5085459999999999</v>
      </c>
    </row>
    <row r="393" spans="1:13" ht="15.75" x14ac:dyDescent="0.25">
      <c r="A393" s="61" t="s">
        <v>555</v>
      </c>
      <c r="B393" s="14"/>
      <c r="C393" s="14"/>
      <c r="D393" s="14" t="s">
        <v>556</v>
      </c>
      <c r="E393" s="33"/>
      <c r="F393" s="22">
        <v>0.14771400000000001</v>
      </c>
      <c r="G393" s="23">
        <v>0.30550040432000003</v>
      </c>
      <c r="H393" s="113">
        <v>4.0976985279999996</v>
      </c>
      <c r="I393" s="113">
        <v>21.838492639999998</v>
      </c>
      <c r="J393" s="113">
        <v>19.138492640000003</v>
      </c>
      <c r="K393" s="113">
        <v>3.8038492639999997</v>
      </c>
      <c r="L393" s="113">
        <v>48.878533072000003</v>
      </c>
      <c r="M393" s="24">
        <v>0.20610500000000001</v>
      </c>
    </row>
    <row r="394" spans="1:13" ht="15.75" x14ac:dyDescent="0.25">
      <c r="A394" s="61" t="s">
        <v>557</v>
      </c>
      <c r="B394" s="14"/>
      <c r="C394" s="14"/>
      <c r="D394" s="14" t="s">
        <v>558</v>
      </c>
      <c r="E394" s="33"/>
      <c r="F394" s="22">
        <v>4.4944999999999992E-2</v>
      </c>
      <c r="G394" s="23">
        <v>7.3034558206999972E-2</v>
      </c>
      <c r="H394" s="113">
        <v>1.1236085877999999</v>
      </c>
      <c r="I394" s="113">
        <v>5.6180429389999995</v>
      </c>
      <c r="J394" s="113">
        <v>5.6180429389999995</v>
      </c>
      <c r="K394" s="113">
        <v>0.56180429389999997</v>
      </c>
      <c r="L394" s="113">
        <v>12.9214987597</v>
      </c>
      <c r="M394" s="24">
        <v>2.1343999999999995E-2</v>
      </c>
    </row>
    <row r="395" spans="1:13" ht="15.75" x14ac:dyDescent="0.25">
      <c r="A395" s="61" t="s">
        <v>559</v>
      </c>
      <c r="B395" s="14"/>
      <c r="C395" s="14"/>
      <c r="D395" s="14" t="s">
        <v>560</v>
      </c>
      <c r="E395" s="33"/>
      <c r="F395" s="22">
        <v>1.1243139999999998</v>
      </c>
      <c r="G395" s="23">
        <v>3.6316903032400001</v>
      </c>
      <c r="H395" s="113">
        <v>39.270773896000001</v>
      </c>
      <c r="I395" s="113">
        <v>233.56386948000002</v>
      </c>
      <c r="J395" s="113">
        <v>159.14386948000003</v>
      </c>
      <c r="K395" s="113">
        <v>68.008386948000009</v>
      </c>
      <c r="L395" s="113">
        <v>499.98689980399996</v>
      </c>
      <c r="M395" s="24">
        <v>4.2810969999999999</v>
      </c>
    </row>
    <row r="396" spans="1:13" ht="15.75" x14ac:dyDescent="0.25">
      <c r="A396" s="61"/>
      <c r="B396" s="14"/>
      <c r="C396" s="14"/>
      <c r="D396" s="14"/>
      <c r="E396" s="33"/>
      <c r="F396" s="22"/>
      <c r="G396" s="23"/>
      <c r="H396" s="113"/>
      <c r="I396" s="113"/>
      <c r="J396" s="113"/>
      <c r="K396" s="113"/>
      <c r="L396" s="113"/>
      <c r="M396" s="24"/>
    </row>
    <row r="397" spans="1:13" ht="15.75" x14ac:dyDescent="0.25">
      <c r="A397" s="61" t="s">
        <v>561</v>
      </c>
      <c r="B397" s="14"/>
      <c r="C397" s="15" t="s">
        <v>562</v>
      </c>
      <c r="D397" s="14"/>
      <c r="E397" s="33"/>
      <c r="F397" s="16">
        <f t="shared" ref="F397" si="88">SUM(F398:F401)</f>
        <v>0</v>
      </c>
      <c r="G397" s="17">
        <f t="shared" ref="G397:M397" si="89">SUM(G398:G401)</f>
        <v>0</v>
      </c>
      <c r="H397" s="111">
        <f t="shared" si="89"/>
        <v>0.20747120983861722</v>
      </c>
      <c r="I397" s="111">
        <f t="shared" si="89"/>
        <v>0.3803638835414283</v>
      </c>
      <c r="J397" s="111">
        <f t="shared" si="89"/>
        <v>0.12966950643981154</v>
      </c>
      <c r="K397" s="111">
        <f t="shared" si="89"/>
        <v>14.100434779163052</v>
      </c>
      <c r="L397" s="111">
        <f t="shared" si="89"/>
        <v>14.817939378982912</v>
      </c>
      <c r="M397" s="112">
        <f t="shared" si="89"/>
        <v>0</v>
      </c>
    </row>
    <row r="398" spans="1:13" ht="15.75" x14ac:dyDescent="0.25">
      <c r="A398" s="61" t="s">
        <v>563</v>
      </c>
      <c r="B398" s="14"/>
      <c r="C398" s="14"/>
      <c r="D398" s="14" t="s">
        <v>564</v>
      </c>
      <c r="E398" s="33"/>
      <c r="F398" s="22"/>
      <c r="G398" s="23"/>
      <c r="H398" s="113">
        <v>3.0805281871773352E-2</v>
      </c>
      <c r="I398" s="113">
        <v>5.6476349925613213E-2</v>
      </c>
      <c r="J398" s="113">
        <v>1.9253301213017826E-2</v>
      </c>
      <c r="K398" s="113">
        <v>2.0213835628943397</v>
      </c>
      <c r="L398" s="113">
        <v>2.1279184959047441</v>
      </c>
      <c r="M398" s="24"/>
    </row>
    <row r="399" spans="1:13" ht="15.75" x14ac:dyDescent="0.25">
      <c r="A399" s="61" t="s">
        <v>565</v>
      </c>
      <c r="B399" s="14"/>
      <c r="C399" s="14"/>
      <c r="D399" s="14" t="s">
        <v>566</v>
      </c>
      <c r="E399" s="33"/>
      <c r="F399" s="22"/>
      <c r="G399" s="23"/>
      <c r="H399" s="113">
        <v>4.2583559591356599E-3</v>
      </c>
      <c r="I399" s="113">
        <v>7.8069859012175075E-3</v>
      </c>
      <c r="J399" s="113">
        <v>2.6614724804259228E-3</v>
      </c>
      <c r="K399" s="113">
        <v>2.9980053117601115</v>
      </c>
      <c r="L399" s="113">
        <v>3.0127321261008913</v>
      </c>
      <c r="M399" s="24"/>
    </row>
    <row r="400" spans="1:13" ht="15.75" x14ac:dyDescent="0.25">
      <c r="A400" s="61" t="s">
        <v>567</v>
      </c>
      <c r="B400" s="14"/>
      <c r="C400" s="14"/>
      <c r="D400" s="14" t="s">
        <v>568</v>
      </c>
      <c r="E400" s="33"/>
      <c r="F400" s="22"/>
      <c r="G400" s="23"/>
      <c r="H400" s="113">
        <v>0.14162635207115976</v>
      </c>
      <c r="I400" s="113">
        <v>0.25964831133676186</v>
      </c>
      <c r="J400" s="113">
        <v>8.8516470242899242E-2</v>
      </c>
      <c r="K400" s="113">
        <v>2.3316293121646372</v>
      </c>
      <c r="L400" s="113">
        <v>2.8214204458154595</v>
      </c>
      <c r="M400" s="24"/>
    </row>
    <row r="401" spans="1:15" ht="15.75" x14ac:dyDescent="0.25">
      <c r="A401" s="61" t="s">
        <v>569</v>
      </c>
      <c r="B401" s="14"/>
      <c r="C401" s="14"/>
      <c r="D401" s="14" t="s">
        <v>570</v>
      </c>
      <c r="E401" s="33"/>
      <c r="F401" s="22"/>
      <c r="G401" s="23"/>
      <c r="H401" s="113">
        <v>3.0781219936548435E-2</v>
      </c>
      <c r="I401" s="113">
        <v>5.6432236377835711E-2</v>
      </c>
      <c r="J401" s="113">
        <v>1.9238262503468547E-2</v>
      </c>
      <c r="K401" s="113">
        <v>6.7494165923439642</v>
      </c>
      <c r="L401" s="113">
        <v>6.8558683111618173</v>
      </c>
      <c r="M401" s="24"/>
    </row>
    <row r="402" spans="1:15" ht="15.75" x14ac:dyDescent="0.25">
      <c r="A402" s="61"/>
      <c r="B402" s="14"/>
      <c r="C402" s="14"/>
      <c r="D402" s="14"/>
      <c r="E402" s="33"/>
      <c r="F402" s="22"/>
      <c r="G402" s="23"/>
      <c r="H402" s="113"/>
      <c r="I402" s="113"/>
      <c r="J402" s="113"/>
      <c r="K402" s="113"/>
      <c r="L402" s="113"/>
      <c r="M402" s="24"/>
    </row>
    <row r="403" spans="1:15" ht="15.75" x14ac:dyDescent="0.25">
      <c r="A403" s="61" t="s">
        <v>571</v>
      </c>
      <c r="B403" s="14"/>
      <c r="C403" s="15" t="s">
        <v>572</v>
      </c>
      <c r="D403" s="14"/>
      <c r="E403" s="33"/>
      <c r="F403" s="16"/>
      <c r="G403" s="17"/>
      <c r="H403" s="111">
        <v>64.899209999999982</v>
      </c>
      <c r="I403" s="111">
        <v>108.16535000000002</v>
      </c>
      <c r="J403" s="111">
        <v>74.417760799999996</v>
      </c>
      <c r="K403" s="111">
        <v>17.090125299999997</v>
      </c>
      <c r="L403" s="111">
        <v>264.57244610000004</v>
      </c>
      <c r="M403" s="112"/>
    </row>
    <row r="404" spans="1:15" ht="15.75" x14ac:dyDescent="0.25">
      <c r="A404" s="61"/>
      <c r="B404" s="14"/>
      <c r="C404" s="14"/>
      <c r="D404" s="14"/>
      <c r="E404" s="33"/>
      <c r="F404" s="22"/>
      <c r="G404" s="23"/>
      <c r="H404" s="113"/>
      <c r="I404" s="113"/>
      <c r="J404" s="113"/>
      <c r="K404" s="113"/>
      <c r="L404" s="113"/>
      <c r="M404" s="24"/>
    </row>
    <row r="405" spans="1:15" ht="15.75" x14ac:dyDescent="0.25">
      <c r="A405" s="61" t="s">
        <v>573</v>
      </c>
      <c r="B405" s="14"/>
      <c r="C405" s="15" t="s">
        <v>574</v>
      </c>
      <c r="D405" s="14"/>
      <c r="E405" s="33"/>
      <c r="F405" s="16"/>
      <c r="G405" s="17"/>
      <c r="H405" s="111">
        <v>0.94903999999999988</v>
      </c>
      <c r="I405" s="111">
        <v>1.43472</v>
      </c>
      <c r="J405" s="111">
        <v>1.0250167999999997</v>
      </c>
      <c r="K405" s="111">
        <v>0.2353963</v>
      </c>
      <c r="L405" s="111">
        <v>3.6441731000000006</v>
      </c>
      <c r="M405" s="112"/>
    </row>
    <row r="406" spans="1:15" ht="15.75" x14ac:dyDescent="0.25">
      <c r="A406" s="61"/>
      <c r="B406" s="14"/>
      <c r="C406" s="14"/>
      <c r="D406" s="14"/>
      <c r="E406" s="33"/>
      <c r="F406" s="22"/>
      <c r="G406" s="23"/>
      <c r="H406" s="113"/>
      <c r="I406" s="113"/>
      <c r="J406" s="113"/>
      <c r="K406" s="113"/>
      <c r="L406" s="113"/>
      <c r="M406" s="24"/>
    </row>
    <row r="407" spans="1:15" ht="15.75" x14ac:dyDescent="0.25">
      <c r="A407" s="61" t="s">
        <v>575</v>
      </c>
      <c r="B407" s="14"/>
      <c r="C407" s="15" t="s">
        <v>576</v>
      </c>
      <c r="D407" s="14"/>
      <c r="E407" s="33"/>
      <c r="F407" s="16"/>
      <c r="G407" s="17"/>
      <c r="H407" s="111">
        <v>43.467598871550912</v>
      </c>
      <c r="I407" s="111">
        <v>72.445998119251485</v>
      </c>
      <c r="J407" s="111">
        <v>49.84284670604503</v>
      </c>
      <c r="K407" s="111">
        <v>11.446467702841735</v>
      </c>
      <c r="L407" s="111">
        <v>177.20291139968916</v>
      </c>
      <c r="M407" s="112"/>
    </row>
    <row r="408" spans="1:15" ht="15.75" x14ac:dyDescent="0.25">
      <c r="A408" s="61"/>
      <c r="B408" s="14"/>
      <c r="C408" s="14"/>
      <c r="D408" s="14"/>
      <c r="E408" s="33"/>
      <c r="F408" s="22"/>
      <c r="G408" s="23"/>
      <c r="H408" s="113"/>
      <c r="I408" s="113"/>
      <c r="J408" s="113"/>
      <c r="K408" s="113"/>
      <c r="L408" s="113"/>
      <c r="M408" s="24"/>
    </row>
    <row r="409" spans="1:15" ht="15.75" x14ac:dyDescent="0.25">
      <c r="A409" s="61" t="s">
        <v>577</v>
      </c>
      <c r="B409" s="14"/>
      <c r="C409" s="15" t="s">
        <v>578</v>
      </c>
      <c r="D409" s="14"/>
      <c r="E409" s="33"/>
      <c r="F409" s="16"/>
      <c r="G409" s="17"/>
      <c r="H409" s="111"/>
      <c r="I409" s="111"/>
      <c r="J409" s="111"/>
      <c r="K409" s="111"/>
      <c r="L409" s="111"/>
      <c r="M409" s="112"/>
    </row>
    <row r="410" spans="1:15" ht="15.75" x14ac:dyDescent="0.25">
      <c r="A410" s="61"/>
      <c r="B410" s="14"/>
      <c r="C410" s="14"/>
      <c r="D410" s="14"/>
      <c r="E410" s="33"/>
      <c r="F410" s="22"/>
      <c r="G410" s="23"/>
      <c r="H410" s="113"/>
      <c r="I410" s="113"/>
      <c r="J410" s="113"/>
      <c r="K410" s="113"/>
      <c r="L410" s="113"/>
      <c r="M410" s="24"/>
    </row>
    <row r="411" spans="1:15" ht="15.75" x14ac:dyDescent="0.25">
      <c r="A411" s="61" t="s">
        <v>579</v>
      </c>
      <c r="B411" s="14"/>
      <c r="C411" s="15" t="s">
        <v>158</v>
      </c>
      <c r="D411" s="14"/>
      <c r="E411" s="33"/>
      <c r="F411" s="16"/>
      <c r="G411" s="17"/>
      <c r="H411" s="111"/>
      <c r="I411" s="111"/>
      <c r="J411" s="111"/>
      <c r="K411" s="111"/>
      <c r="L411" s="111"/>
      <c r="M411" s="112"/>
    </row>
    <row r="412" spans="1:15" ht="15.75" x14ac:dyDescent="0.25">
      <c r="A412" s="61"/>
      <c r="B412" s="14"/>
      <c r="C412" s="15"/>
      <c r="D412" s="14"/>
      <c r="E412" s="33"/>
      <c r="F412" s="74"/>
      <c r="G412" s="75"/>
      <c r="H412" s="135"/>
      <c r="I412" s="135"/>
      <c r="J412" s="135"/>
      <c r="K412" s="135"/>
      <c r="L412" s="135"/>
      <c r="M412" s="76"/>
    </row>
    <row r="413" spans="1:15" ht="19.5" thickBot="1" x14ac:dyDescent="0.35">
      <c r="A413" s="61"/>
      <c r="B413" s="25" t="s">
        <v>580</v>
      </c>
      <c r="C413" s="14"/>
      <c r="D413" s="14"/>
      <c r="E413" s="33"/>
      <c r="F413" s="26">
        <f t="shared" ref="F413" si="90">SUM(F411,F409,F407,F405,F403,F397,F392,F386,F381,F379)</f>
        <v>1.3200739999999997</v>
      </c>
      <c r="G413" s="27">
        <f t="shared" ref="G413:M413" si="91">SUM(G411,G409,G407,G405,G403,G397,G392,G386,G381,G379)</f>
        <v>4.0314816679609002</v>
      </c>
      <c r="H413" s="114">
        <f t="shared" si="91"/>
        <v>157.31263957231783</v>
      </c>
      <c r="I413" s="114">
        <f t="shared" si="91"/>
        <v>449.12146944353492</v>
      </c>
      <c r="J413" s="114">
        <f t="shared" si="91"/>
        <v>313.41959764419005</v>
      </c>
      <c r="K413" s="114">
        <f t="shared" si="91"/>
        <v>125.14955174842933</v>
      </c>
      <c r="L413" s="114">
        <f t="shared" si="91"/>
        <v>1045.0032584083719</v>
      </c>
      <c r="M413" s="28">
        <f t="shared" si="91"/>
        <v>4.5123499999999996</v>
      </c>
      <c r="N413" s="29"/>
      <c r="O413" s="29"/>
    </row>
    <row r="414" spans="1:15" ht="15.75" x14ac:dyDescent="0.25">
      <c r="A414" s="61"/>
      <c r="B414" s="14"/>
      <c r="C414" s="14"/>
      <c r="D414" s="14"/>
      <c r="E414" s="66"/>
      <c r="F414" s="66"/>
      <c r="G414" s="66"/>
      <c r="H414" s="66"/>
      <c r="I414" s="66"/>
      <c r="J414" s="66"/>
      <c r="K414" s="66"/>
      <c r="L414" s="66"/>
      <c r="M414" s="79"/>
    </row>
    <row r="415" spans="1:15" ht="16.5" thickBot="1" x14ac:dyDescent="0.3">
      <c r="A415" s="61"/>
      <c r="B415" s="14"/>
      <c r="C415" s="14"/>
      <c r="D415" s="14"/>
      <c r="E415" s="66"/>
      <c r="F415" s="66"/>
      <c r="G415" s="66"/>
      <c r="H415" s="66"/>
      <c r="I415" s="66"/>
      <c r="J415" s="66"/>
      <c r="K415" s="66"/>
      <c r="L415" s="66"/>
      <c r="M415" s="79"/>
    </row>
    <row r="416" spans="1:15" ht="29.25" customHeight="1" x14ac:dyDescent="0.25">
      <c r="A416" s="5">
        <v>9</v>
      </c>
      <c r="B416" s="195" t="s">
        <v>581</v>
      </c>
      <c r="C416" s="196"/>
      <c r="D416" s="197"/>
      <c r="E416" s="6"/>
      <c r="F416" s="212"/>
      <c r="G416" s="199"/>
      <c r="H416" s="199"/>
      <c r="I416" s="199"/>
      <c r="J416" s="199"/>
      <c r="K416" s="199"/>
      <c r="L416" s="199"/>
      <c r="M416" s="200"/>
    </row>
    <row r="417" spans="1:16" s="8" customFormat="1" ht="15.75" thickBot="1" x14ac:dyDescent="0.3">
      <c r="A417" s="174"/>
      <c r="B417" s="10"/>
      <c r="C417" s="10"/>
      <c r="D417" s="10"/>
      <c r="E417" s="9"/>
      <c r="F417" s="11" t="s">
        <v>910</v>
      </c>
      <c r="G417" s="12" t="s">
        <v>911</v>
      </c>
      <c r="H417" s="12" t="s">
        <v>966</v>
      </c>
      <c r="I417" s="12" t="s">
        <v>967</v>
      </c>
      <c r="J417" s="12" t="s">
        <v>964</v>
      </c>
      <c r="K417" s="12" t="s">
        <v>965</v>
      </c>
      <c r="L417" s="12" t="s">
        <v>912</v>
      </c>
      <c r="M417" s="13" t="s">
        <v>913</v>
      </c>
      <c r="N417" s="7"/>
      <c r="O417" s="7"/>
      <c r="P417" s="7"/>
    </row>
    <row r="418" spans="1:16" ht="15.75" x14ac:dyDescent="0.25">
      <c r="A418" s="61" t="s">
        <v>582</v>
      </c>
      <c r="B418" s="14"/>
      <c r="C418" s="15" t="s">
        <v>583</v>
      </c>
      <c r="D418" s="14"/>
      <c r="E418" s="33"/>
      <c r="F418" s="16">
        <f t="shared" ref="F418" si="92">SUM(F419:F427)</f>
        <v>0.7495422303999999</v>
      </c>
      <c r="G418" s="17">
        <f t="shared" ref="G418:M418" si="93">SUM(G419:G427)</f>
        <v>210.53120418355596</v>
      </c>
      <c r="H418" s="111">
        <f t="shared" si="93"/>
        <v>5.5616745096861742</v>
      </c>
      <c r="I418" s="111">
        <f t="shared" si="93"/>
        <v>11.80793621899641</v>
      </c>
      <c r="J418" s="111">
        <f t="shared" si="93"/>
        <v>6.2914541675246349</v>
      </c>
      <c r="K418" s="111">
        <f t="shared" si="93"/>
        <v>7.6547694034759823</v>
      </c>
      <c r="L418" s="111">
        <f t="shared" si="93"/>
        <v>31.315834299697315</v>
      </c>
      <c r="M418" s="112">
        <f t="shared" si="93"/>
        <v>0.18514546483299996</v>
      </c>
    </row>
    <row r="419" spans="1:16" ht="15.75" x14ac:dyDescent="0.25">
      <c r="A419" s="61" t="s">
        <v>584</v>
      </c>
      <c r="B419" s="14"/>
      <c r="C419" s="14"/>
      <c r="D419" s="14" t="s">
        <v>585</v>
      </c>
      <c r="E419" s="33"/>
      <c r="F419" s="22">
        <v>0.46625010639999998</v>
      </c>
      <c r="G419" s="23">
        <v>0.14529568483475103</v>
      </c>
      <c r="H419" s="113">
        <v>5.3804014066607007</v>
      </c>
      <c r="I419" s="113">
        <v>11.465319695719202</v>
      </c>
      <c r="J419" s="113">
        <v>6.0850125759169007</v>
      </c>
      <c r="K419" s="113">
        <v>7.4303865789283989</v>
      </c>
      <c r="L419" s="113">
        <v>30.361120257239314</v>
      </c>
      <c r="M419" s="24">
        <v>6.3248329999999994E-6</v>
      </c>
    </row>
    <row r="420" spans="1:16" ht="15.75" x14ac:dyDescent="0.25">
      <c r="A420" s="61" t="s">
        <v>586</v>
      </c>
      <c r="B420" s="14"/>
      <c r="C420" s="14"/>
      <c r="D420" s="14" t="s">
        <v>587</v>
      </c>
      <c r="E420" s="33"/>
      <c r="F420" s="22">
        <v>8.9926000000000006E-2</v>
      </c>
      <c r="G420" s="23">
        <v>7.3904987212500004E-3</v>
      </c>
      <c r="H420" s="113">
        <v>0.15937370302547399</v>
      </c>
      <c r="I420" s="113">
        <v>0.33961072327720804</v>
      </c>
      <c r="J420" s="113">
        <v>0.18024819160773395</v>
      </c>
      <c r="K420" s="113">
        <v>0.22008882454758402</v>
      </c>
      <c r="L420" s="113">
        <v>0.89932144245799994</v>
      </c>
      <c r="M420" s="24"/>
    </row>
    <row r="421" spans="1:16" ht="15.75" x14ac:dyDescent="0.25">
      <c r="A421" s="61" t="s">
        <v>588</v>
      </c>
      <c r="B421" s="14"/>
      <c r="C421" s="14"/>
      <c r="D421" s="14" t="s">
        <v>589</v>
      </c>
      <c r="E421" s="33"/>
      <c r="F421" s="22"/>
      <c r="G421" s="23"/>
      <c r="H421" s="113"/>
      <c r="I421" s="113"/>
      <c r="J421" s="113"/>
      <c r="K421" s="113"/>
      <c r="L421" s="113"/>
      <c r="M421" s="24"/>
    </row>
    <row r="422" spans="1:16" ht="15.75" x14ac:dyDescent="0.25">
      <c r="A422" s="61" t="s">
        <v>590</v>
      </c>
      <c r="B422" s="14"/>
      <c r="C422" s="14"/>
      <c r="D422" s="14" t="s">
        <v>591</v>
      </c>
      <c r="E422" s="33"/>
      <c r="F422" s="22"/>
      <c r="G422" s="23"/>
      <c r="H422" s="113"/>
      <c r="I422" s="113"/>
      <c r="J422" s="113"/>
      <c r="K422" s="113"/>
      <c r="L422" s="113"/>
      <c r="M422" s="24"/>
    </row>
    <row r="423" spans="1:16" ht="15.75" x14ac:dyDescent="0.25">
      <c r="A423" s="61" t="s">
        <v>592</v>
      </c>
      <c r="B423" s="14"/>
      <c r="C423" s="14"/>
      <c r="D423" s="14" t="s">
        <v>593</v>
      </c>
      <c r="E423" s="33"/>
      <c r="F423" s="22">
        <v>0.193366124</v>
      </c>
      <c r="G423" s="23">
        <v>191.30992799999996</v>
      </c>
      <c r="H423" s="113">
        <v>2.1899400000000003E-2</v>
      </c>
      <c r="I423" s="113">
        <v>3.0058000000000003E-3</v>
      </c>
      <c r="J423" s="113">
        <v>2.6193399999999999E-2</v>
      </c>
      <c r="K423" s="113">
        <v>4.2940000000000001E-3</v>
      </c>
      <c r="L423" s="113">
        <v>5.53926E-2</v>
      </c>
      <c r="M423" s="24">
        <v>0.18513913999999995</v>
      </c>
    </row>
    <row r="424" spans="1:16" ht="15.75" x14ac:dyDescent="0.25">
      <c r="A424" s="61" t="s">
        <v>594</v>
      </c>
      <c r="B424" s="14"/>
      <c r="C424" s="14"/>
      <c r="D424" s="14" t="s">
        <v>595</v>
      </c>
      <c r="E424" s="33"/>
      <c r="F424" s="22"/>
      <c r="G424" s="23"/>
      <c r="H424" s="113"/>
      <c r="I424" s="113"/>
      <c r="J424" s="113"/>
      <c r="K424" s="113"/>
      <c r="L424" s="113"/>
      <c r="M424" s="24"/>
    </row>
    <row r="425" spans="1:16" ht="15.75" x14ac:dyDescent="0.25">
      <c r="A425" s="61" t="s">
        <v>596</v>
      </c>
      <c r="B425" s="14"/>
      <c r="C425" s="14"/>
      <c r="D425" s="14" t="s">
        <v>597</v>
      </c>
      <c r="E425" s="33"/>
      <c r="F425" s="22"/>
      <c r="G425" s="23"/>
      <c r="H425" s="113"/>
      <c r="I425" s="113"/>
      <c r="J425" s="113"/>
      <c r="K425" s="113"/>
      <c r="L425" s="113"/>
      <c r="M425" s="24"/>
    </row>
    <row r="426" spans="1:16" ht="15.75" x14ac:dyDescent="0.25">
      <c r="A426" s="61" t="s">
        <v>598</v>
      </c>
      <c r="B426" s="14"/>
      <c r="C426" s="14"/>
      <c r="D426" s="14" t="s">
        <v>599</v>
      </c>
      <c r="E426" s="33"/>
      <c r="F426" s="22"/>
      <c r="G426" s="23"/>
      <c r="H426" s="113"/>
      <c r="I426" s="113"/>
      <c r="J426" s="113"/>
      <c r="K426" s="113"/>
      <c r="L426" s="113"/>
      <c r="M426" s="24"/>
    </row>
    <row r="427" spans="1:16" ht="15.75" x14ac:dyDescent="0.25">
      <c r="A427" s="61" t="s">
        <v>954</v>
      </c>
      <c r="B427" s="14"/>
      <c r="C427" s="14"/>
      <c r="D427" s="14" t="s">
        <v>955</v>
      </c>
      <c r="E427" s="33"/>
      <c r="F427" s="22"/>
      <c r="G427" s="23">
        <v>19.068589999999997</v>
      </c>
      <c r="H427" s="113"/>
      <c r="I427" s="113"/>
      <c r="J427" s="113"/>
      <c r="K427" s="113"/>
      <c r="L427" s="113"/>
      <c r="M427" s="24"/>
    </row>
    <row r="428" spans="1:16" ht="15.75" x14ac:dyDescent="0.25">
      <c r="A428" s="61"/>
      <c r="B428" s="14"/>
      <c r="C428" s="14"/>
      <c r="D428" s="14"/>
      <c r="E428" s="33"/>
      <c r="F428" s="22"/>
      <c r="G428" s="23"/>
      <c r="H428" s="113"/>
      <c r="I428" s="113"/>
      <c r="J428" s="113"/>
      <c r="K428" s="113"/>
      <c r="L428" s="113"/>
      <c r="M428" s="24"/>
    </row>
    <row r="429" spans="1:16" ht="15.75" x14ac:dyDescent="0.25">
      <c r="A429" s="178" t="s">
        <v>600</v>
      </c>
      <c r="B429" s="1"/>
      <c r="C429" s="77" t="s">
        <v>601</v>
      </c>
      <c r="D429" s="1"/>
      <c r="E429" s="33"/>
      <c r="F429" s="16">
        <f t="shared" ref="F429" si="94">SUM(F430:F432)</f>
        <v>0</v>
      </c>
      <c r="G429" s="17">
        <f t="shared" ref="G429:M429" si="95">SUM(G430:G432)</f>
        <v>0</v>
      </c>
      <c r="H429" s="111">
        <f t="shared" si="95"/>
        <v>0</v>
      </c>
      <c r="I429" s="111">
        <f t="shared" si="95"/>
        <v>0</v>
      </c>
      <c r="J429" s="111">
        <f t="shared" si="95"/>
        <v>0</v>
      </c>
      <c r="K429" s="111">
        <f t="shared" si="95"/>
        <v>0</v>
      </c>
      <c r="L429" s="111">
        <f t="shared" si="95"/>
        <v>0</v>
      </c>
      <c r="M429" s="112">
        <f t="shared" si="95"/>
        <v>0</v>
      </c>
    </row>
    <row r="430" spans="1:16" ht="15.75" x14ac:dyDescent="0.25">
      <c r="A430" s="178" t="s">
        <v>602</v>
      </c>
      <c r="B430" s="1"/>
      <c r="C430" s="1"/>
      <c r="D430" s="78" t="s">
        <v>603</v>
      </c>
      <c r="E430" s="33"/>
      <c r="F430" s="34"/>
      <c r="G430" s="35"/>
      <c r="H430" s="136"/>
      <c r="I430" s="136"/>
      <c r="J430" s="136"/>
      <c r="K430" s="136"/>
      <c r="L430" s="136"/>
      <c r="M430" s="36"/>
    </row>
    <row r="431" spans="1:16" ht="15.75" x14ac:dyDescent="0.25">
      <c r="A431" s="178" t="s">
        <v>604</v>
      </c>
      <c r="B431" s="1"/>
      <c r="C431" s="1"/>
      <c r="D431" s="1" t="s">
        <v>605</v>
      </c>
      <c r="E431" s="33"/>
      <c r="F431" s="22"/>
      <c r="G431" s="23"/>
      <c r="H431" s="113"/>
      <c r="I431" s="113"/>
      <c r="J431" s="113"/>
      <c r="K431" s="113"/>
      <c r="L431" s="113"/>
      <c r="M431" s="24"/>
    </row>
    <row r="432" spans="1:16" ht="15.75" x14ac:dyDescent="0.25">
      <c r="A432" s="178" t="s">
        <v>606</v>
      </c>
      <c r="B432" s="1"/>
      <c r="C432" s="1"/>
      <c r="D432" s="1" t="s">
        <v>158</v>
      </c>
      <c r="E432" s="33"/>
      <c r="F432" s="22"/>
      <c r="G432" s="23"/>
      <c r="H432" s="113"/>
      <c r="I432" s="113"/>
      <c r="J432" s="113"/>
      <c r="K432" s="113"/>
      <c r="L432" s="113"/>
      <c r="M432" s="24"/>
    </row>
    <row r="433" spans="1:13" ht="15.75" x14ac:dyDescent="0.25">
      <c r="A433" s="61"/>
      <c r="B433" s="14"/>
      <c r="C433" s="14"/>
      <c r="D433" s="14"/>
      <c r="E433" s="33"/>
      <c r="F433" s="22"/>
      <c r="G433" s="23"/>
      <c r="H433" s="113"/>
      <c r="I433" s="113"/>
      <c r="J433" s="113"/>
      <c r="K433" s="113"/>
      <c r="L433" s="113"/>
      <c r="M433" s="24"/>
    </row>
    <row r="434" spans="1:13" ht="15.75" x14ac:dyDescent="0.25">
      <c r="A434" s="61" t="s">
        <v>607</v>
      </c>
      <c r="B434" s="14"/>
      <c r="C434" s="15" t="s">
        <v>608</v>
      </c>
      <c r="D434" s="14"/>
      <c r="E434" s="33"/>
      <c r="F434" s="16"/>
      <c r="G434" s="17">
        <v>94.116214897518006</v>
      </c>
      <c r="H434" s="111">
        <v>52.705133047743125</v>
      </c>
      <c r="I434" s="111">
        <v>98.822124464518353</v>
      </c>
      <c r="J434" s="111">
        <v>223.99681545290832</v>
      </c>
      <c r="K434" s="111">
        <v>0</v>
      </c>
      <c r="L434" s="111">
        <v>375.52407296516986</v>
      </c>
      <c r="M434" s="112"/>
    </row>
    <row r="435" spans="1:13" ht="15.75" x14ac:dyDescent="0.25">
      <c r="A435" s="61"/>
      <c r="B435" s="14"/>
      <c r="C435" s="14"/>
      <c r="D435" s="14"/>
      <c r="E435" s="33"/>
      <c r="F435" s="22"/>
      <c r="G435" s="23"/>
      <c r="H435" s="113"/>
      <c r="I435" s="113"/>
      <c r="J435" s="113"/>
      <c r="K435" s="113"/>
      <c r="L435" s="113"/>
      <c r="M435" s="24"/>
    </row>
    <row r="436" spans="1:13" ht="15.75" x14ac:dyDescent="0.25">
      <c r="A436" s="61" t="s">
        <v>609</v>
      </c>
      <c r="B436" s="14"/>
      <c r="C436" s="15" t="s">
        <v>610</v>
      </c>
      <c r="D436" s="14"/>
      <c r="E436" s="33"/>
      <c r="F436" s="16">
        <f t="shared" ref="F436" si="96">SUM(F437:F438)</f>
        <v>1.1632999999999998E-2</v>
      </c>
      <c r="G436" s="17">
        <f t="shared" ref="G436:M436" si="97">SUM(G437:G438)</f>
        <v>2.0940122700000004E-3</v>
      </c>
      <c r="H436" s="111">
        <f t="shared" si="97"/>
        <v>1.023739332E-3</v>
      </c>
      <c r="I436" s="111">
        <f t="shared" si="97"/>
        <v>5.5917883210000003E-4</v>
      </c>
      <c r="J436" s="111">
        <f t="shared" si="97"/>
        <v>4.994607044000001E-4</v>
      </c>
      <c r="K436" s="111">
        <f t="shared" si="97"/>
        <v>5.4211650989999997E-4</v>
      </c>
      <c r="L436" s="111">
        <f t="shared" si="97"/>
        <v>2.6244953784000003E-3</v>
      </c>
      <c r="M436" s="112">
        <f t="shared" si="97"/>
        <v>3.1795999999999998E-2</v>
      </c>
    </row>
    <row r="437" spans="1:13" ht="15.75" x14ac:dyDescent="0.25">
      <c r="A437" s="61" t="s">
        <v>611</v>
      </c>
      <c r="B437" s="14"/>
      <c r="C437" s="14"/>
      <c r="D437" s="14" t="s">
        <v>612</v>
      </c>
      <c r="E437" s="33"/>
      <c r="F437" s="22">
        <v>1.1632999999999998E-2</v>
      </c>
      <c r="G437" s="23">
        <v>2.0940122700000004E-3</v>
      </c>
      <c r="H437" s="113">
        <v>1.023739332E-3</v>
      </c>
      <c r="I437" s="113">
        <v>5.5917883210000003E-4</v>
      </c>
      <c r="J437" s="113">
        <v>4.994607044000001E-4</v>
      </c>
      <c r="K437" s="113">
        <v>5.4211650989999997E-4</v>
      </c>
      <c r="L437" s="113">
        <v>2.6244953784000003E-3</v>
      </c>
      <c r="M437" s="24">
        <v>3.1795999999999998E-2</v>
      </c>
    </row>
    <row r="438" spans="1:13" ht="15.75" x14ac:dyDescent="0.25">
      <c r="A438" s="61" t="s">
        <v>613</v>
      </c>
      <c r="B438" s="14"/>
      <c r="C438" s="14"/>
      <c r="D438" s="14" t="s">
        <v>614</v>
      </c>
      <c r="E438" s="33"/>
      <c r="F438" s="22"/>
      <c r="G438" s="23"/>
      <c r="H438" s="113"/>
      <c r="I438" s="113"/>
      <c r="J438" s="113"/>
      <c r="K438" s="113"/>
      <c r="L438" s="113"/>
      <c r="M438" s="24"/>
    </row>
    <row r="439" spans="1:13" ht="15.75" x14ac:dyDescent="0.25">
      <c r="A439" s="61"/>
      <c r="B439" s="14"/>
      <c r="C439" s="14"/>
      <c r="D439" s="14"/>
      <c r="E439" s="33"/>
      <c r="F439" s="22"/>
      <c r="G439" s="23"/>
      <c r="H439" s="113"/>
      <c r="I439" s="113"/>
      <c r="J439" s="113"/>
      <c r="K439" s="113"/>
      <c r="L439" s="113"/>
      <c r="M439" s="24"/>
    </row>
    <row r="440" spans="1:13" ht="15.75" x14ac:dyDescent="0.25">
      <c r="A440" s="61" t="s">
        <v>615</v>
      </c>
      <c r="B440" s="14"/>
      <c r="C440" s="15" t="s">
        <v>616</v>
      </c>
      <c r="D440" s="14"/>
      <c r="E440" s="33"/>
      <c r="F440" s="16">
        <f t="shared" ref="F440" si="98">SUM(F441:F447)</f>
        <v>0</v>
      </c>
      <c r="G440" s="17">
        <f t="shared" ref="G440:M440" si="99">SUM(G441:G447)</f>
        <v>0</v>
      </c>
      <c r="H440" s="111">
        <f t="shared" si="99"/>
        <v>0</v>
      </c>
      <c r="I440" s="111">
        <f t="shared" si="99"/>
        <v>0</v>
      </c>
      <c r="J440" s="111">
        <f t="shared" si="99"/>
        <v>0</v>
      </c>
      <c r="K440" s="111">
        <f t="shared" si="99"/>
        <v>0</v>
      </c>
      <c r="L440" s="111">
        <f t="shared" si="99"/>
        <v>0</v>
      </c>
      <c r="M440" s="112">
        <f t="shared" si="99"/>
        <v>0</v>
      </c>
    </row>
    <row r="441" spans="1:13" ht="15.75" x14ac:dyDescent="0.25">
      <c r="A441" s="61" t="s">
        <v>617</v>
      </c>
      <c r="B441" s="14"/>
      <c r="C441" s="14"/>
      <c r="D441" s="14" t="s">
        <v>618</v>
      </c>
      <c r="E441" s="33"/>
      <c r="F441" s="22"/>
      <c r="G441" s="23"/>
      <c r="H441" s="113"/>
      <c r="I441" s="113"/>
      <c r="J441" s="113"/>
      <c r="K441" s="113"/>
      <c r="L441" s="113"/>
      <c r="M441" s="133"/>
    </row>
    <row r="442" spans="1:13" ht="15.75" x14ac:dyDescent="0.25">
      <c r="A442" s="61" t="s">
        <v>619</v>
      </c>
      <c r="B442" s="14"/>
      <c r="C442" s="14"/>
      <c r="D442" s="14" t="s">
        <v>620</v>
      </c>
      <c r="E442" s="33"/>
      <c r="F442" s="22"/>
      <c r="G442" s="23"/>
      <c r="H442" s="113"/>
      <c r="I442" s="113"/>
      <c r="J442" s="113"/>
      <c r="K442" s="113"/>
      <c r="L442" s="113"/>
      <c r="M442" s="133"/>
    </row>
    <row r="443" spans="1:13" ht="15.75" x14ac:dyDescent="0.25">
      <c r="A443" s="61" t="s">
        <v>621</v>
      </c>
      <c r="B443" s="14"/>
      <c r="C443" s="14"/>
      <c r="D443" s="14" t="s">
        <v>622</v>
      </c>
      <c r="E443" s="33"/>
      <c r="F443" s="22"/>
      <c r="G443" s="23"/>
      <c r="H443" s="113"/>
      <c r="I443" s="113"/>
      <c r="J443" s="113"/>
      <c r="K443" s="113"/>
      <c r="L443" s="113"/>
      <c r="M443" s="133"/>
    </row>
    <row r="444" spans="1:13" ht="15.75" x14ac:dyDescent="0.25">
      <c r="A444" s="61" t="s">
        <v>623</v>
      </c>
      <c r="B444" s="14"/>
      <c r="C444" s="14"/>
      <c r="D444" s="14" t="s">
        <v>624</v>
      </c>
      <c r="E444" s="33"/>
      <c r="F444" s="22"/>
      <c r="G444" s="23"/>
      <c r="H444" s="113"/>
      <c r="I444" s="113"/>
      <c r="J444" s="113"/>
      <c r="K444" s="113"/>
      <c r="L444" s="113"/>
      <c r="M444" s="133"/>
    </row>
    <row r="445" spans="1:13" ht="15.75" x14ac:dyDescent="0.25">
      <c r="A445" s="61" t="s">
        <v>625</v>
      </c>
      <c r="B445" s="14"/>
      <c r="C445" s="14"/>
      <c r="D445" s="14" t="s">
        <v>626</v>
      </c>
      <c r="E445" s="33"/>
      <c r="F445" s="22"/>
      <c r="G445" s="23"/>
      <c r="H445" s="113"/>
      <c r="I445" s="113"/>
      <c r="J445" s="113"/>
      <c r="K445" s="113"/>
      <c r="L445" s="113"/>
      <c r="M445" s="24"/>
    </row>
    <row r="446" spans="1:13" ht="15.75" x14ac:dyDescent="0.25">
      <c r="A446" s="61" t="s">
        <v>627</v>
      </c>
      <c r="B446" s="14"/>
      <c r="C446" s="14"/>
      <c r="D446" s="14" t="s">
        <v>628</v>
      </c>
      <c r="E446" s="33"/>
      <c r="F446" s="22"/>
      <c r="G446" s="23"/>
      <c r="H446" s="113"/>
      <c r="I446" s="113"/>
      <c r="J446" s="113"/>
      <c r="K446" s="113"/>
      <c r="L446" s="113"/>
      <c r="M446" s="133"/>
    </row>
    <row r="447" spans="1:13" ht="15.75" x14ac:dyDescent="0.25">
      <c r="A447" s="179" t="s">
        <v>629</v>
      </c>
      <c r="B447" s="14"/>
      <c r="C447" s="14"/>
      <c r="D447" s="14" t="s">
        <v>630</v>
      </c>
      <c r="E447" s="33"/>
      <c r="F447" s="22"/>
      <c r="G447" s="23"/>
      <c r="H447" s="113"/>
      <c r="I447" s="113"/>
      <c r="J447" s="113"/>
      <c r="K447" s="113"/>
      <c r="L447" s="113"/>
      <c r="M447" s="24"/>
    </row>
    <row r="448" spans="1:13" ht="15.75" x14ac:dyDescent="0.25">
      <c r="A448" s="179"/>
      <c r="B448" s="14"/>
      <c r="C448" s="14"/>
      <c r="D448" s="14"/>
      <c r="E448" s="33"/>
      <c r="F448" s="22"/>
      <c r="G448" s="23"/>
      <c r="H448" s="113"/>
      <c r="I448" s="113"/>
      <c r="J448" s="113"/>
      <c r="K448" s="113"/>
      <c r="L448" s="113"/>
      <c r="M448" s="24"/>
    </row>
    <row r="449" spans="1:16" ht="19.5" thickBot="1" x14ac:dyDescent="0.35">
      <c r="A449" s="177"/>
      <c r="B449" s="25" t="s">
        <v>631</v>
      </c>
      <c r="C449" s="33"/>
      <c r="D449" s="33"/>
      <c r="E449" s="33"/>
      <c r="F449" s="26">
        <f t="shared" ref="F449" si="100">SUM(F440,F436,F434,F429,F418)</f>
        <v>0.7611752303999999</v>
      </c>
      <c r="G449" s="27">
        <f t="shared" ref="G449:M449" si="101">SUM(G440,G436,G434,G429,G418)</f>
        <v>304.64951309334396</v>
      </c>
      <c r="H449" s="114">
        <f t="shared" si="101"/>
        <v>58.267831296761301</v>
      </c>
      <c r="I449" s="114">
        <f t="shared" si="101"/>
        <v>110.63061986234686</v>
      </c>
      <c r="J449" s="114">
        <f t="shared" si="101"/>
        <v>230.28876908113736</v>
      </c>
      <c r="K449" s="114">
        <f t="shared" si="101"/>
        <v>7.6553115199858821</v>
      </c>
      <c r="L449" s="114">
        <f t="shared" si="101"/>
        <v>406.84253176024561</v>
      </c>
      <c r="M449" s="28">
        <f t="shared" si="101"/>
        <v>0.21694146483299995</v>
      </c>
      <c r="N449" s="29"/>
      <c r="O449" s="29"/>
    </row>
    <row r="450" spans="1:16" x14ac:dyDescent="0.2">
      <c r="A450" s="177"/>
      <c r="B450" s="33"/>
      <c r="C450" s="33"/>
      <c r="D450" s="33"/>
      <c r="E450" s="79"/>
      <c r="F450" s="79"/>
      <c r="G450" s="79"/>
      <c r="H450" s="79"/>
      <c r="I450" s="79"/>
      <c r="J450" s="79"/>
      <c r="K450" s="79"/>
      <c r="L450" s="79"/>
      <c r="M450" s="79"/>
    </row>
    <row r="451" spans="1:16" ht="13.5" thickBot="1" x14ac:dyDescent="0.25">
      <c r="A451" s="177"/>
      <c r="B451" s="33"/>
      <c r="C451" s="33"/>
      <c r="D451" s="33"/>
      <c r="E451" s="79"/>
      <c r="F451" s="79"/>
      <c r="G451" s="79"/>
      <c r="H451" s="79"/>
      <c r="I451" s="79"/>
      <c r="J451" s="79"/>
      <c r="K451" s="79"/>
      <c r="L451" s="79"/>
      <c r="M451" s="79"/>
    </row>
    <row r="452" spans="1:16" ht="29.25" customHeight="1" x14ac:dyDescent="0.25">
      <c r="A452" s="5">
        <v>10</v>
      </c>
      <c r="B452" s="195" t="s">
        <v>632</v>
      </c>
      <c r="C452" s="196"/>
      <c r="D452" s="197"/>
      <c r="E452" s="9"/>
      <c r="F452" s="212"/>
      <c r="G452" s="199"/>
      <c r="H452" s="199"/>
      <c r="I452" s="199"/>
      <c r="J452" s="199"/>
      <c r="K452" s="199"/>
      <c r="L452" s="199"/>
      <c r="M452" s="200"/>
    </row>
    <row r="453" spans="1:16" s="8" customFormat="1" ht="15.75" thickBot="1" x14ac:dyDescent="0.3">
      <c r="A453" s="174"/>
      <c r="B453" s="10"/>
      <c r="C453" s="10"/>
      <c r="D453" s="10"/>
      <c r="E453" s="9"/>
      <c r="F453" s="11" t="s">
        <v>910</v>
      </c>
      <c r="G453" s="12" t="s">
        <v>911</v>
      </c>
      <c r="H453" s="12" t="s">
        <v>966</v>
      </c>
      <c r="I453" s="12" t="s">
        <v>967</v>
      </c>
      <c r="J453" s="12" t="s">
        <v>964</v>
      </c>
      <c r="K453" s="12" t="s">
        <v>965</v>
      </c>
      <c r="L453" s="12" t="s">
        <v>912</v>
      </c>
      <c r="M453" s="13" t="s">
        <v>913</v>
      </c>
      <c r="N453" s="7"/>
      <c r="O453" s="7"/>
      <c r="P453" s="7"/>
    </row>
    <row r="454" spans="1:16" ht="15.75" x14ac:dyDescent="0.25">
      <c r="A454" s="61" t="s">
        <v>633</v>
      </c>
      <c r="B454" s="14"/>
      <c r="C454" s="15" t="s">
        <v>634</v>
      </c>
      <c r="D454" s="14"/>
      <c r="E454" s="33"/>
      <c r="F454" s="16">
        <f t="shared" ref="F454" si="102">SUM(F455:F460)</f>
        <v>0</v>
      </c>
      <c r="G454" s="17">
        <f t="shared" ref="G454:M454" si="103">SUM(G455:G460)</f>
        <v>0</v>
      </c>
      <c r="H454" s="111">
        <f t="shared" si="103"/>
        <v>0</v>
      </c>
      <c r="I454" s="111">
        <f t="shared" si="103"/>
        <v>0</v>
      </c>
      <c r="J454" s="111">
        <f t="shared" si="103"/>
        <v>0</v>
      </c>
      <c r="K454" s="111">
        <f t="shared" si="103"/>
        <v>0</v>
      </c>
      <c r="L454" s="111">
        <f t="shared" si="103"/>
        <v>0</v>
      </c>
      <c r="M454" s="112">
        <f t="shared" si="103"/>
        <v>0</v>
      </c>
    </row>
    <row r="455" spans="1:16" ht="15.75" x14ac:dyDescent="0.25">
      <c r="A455" s="61" t="s">
        <v>635</v>
      </c>
      <c r="B455" s="14"/>
      <c r="C455" s="14"/>
      <c r="D455" s="14" t="s">
        <v>636</v>
      </c>
      <c r="E455" s="33"/>
      <c r="F455" s="22"/>
      <c r="G455" s="23"/>
      <c r="H455" s="113"/>
      <c r="I455" s="113"/>
      <c r="J455" s="113"/>
      <c r="K455" s="113"/>
      <c r="L455" s="113"/>
      <c r="M455" s="133"/>
    </row>
    <row r="456" spans="1:16" ht="15.75" x14ac:dyDescent="0.25">
      <c r="A456" s="61" t="s">
        <v>637</v>
      </c>
      <c r="B456" s="14"/>
      <c r="C456" s="14"/>
      <c r="D456" s="14" t="s">
        <v>638</v>
      </c>
      <c r="E456" s="33"/>
      <c r="F456" s="22"/>
      <c r="G456" s="23"/>
      <c r="H456" s="113"/>
      <c r="I456" s="113"/>
      <c r="J456" s="113"/>
      <c r="K456" s="113"/>
      <c r="L456" s="113"/>
      <c r="M456" s="133"/>
    </row>
    <row r="457" spans="1:16" ht="15.75" x14ac:dyDescent="0.25">
      <c r="A457" s="61" t="s">
        <v>639</v>
      </c>
      <c r="B457" s="14"/>
      <c r="C457" s="14"/>
      <c r="D457" s="14" t="s">
        <v>640</v>
      </c>
      <c r="E457" s="33"/>
      <c r="F457" s="22"/>
      <c r="G457" s="23"/>
      <c r="H457" s="113"/>
      <c r="I457" s="113"/>
      <c r="J457" s="113"/>
      <c r="K457" s="113"/>
      <c r="L457" s="113"/>
      <c r="M457" s="133"/>
    </row>
    <row r="458" spans="1:16" ht="15.75" x14ac:dyDescent="0.25">
      <c r="A458" s="61" t="s">
        <v>641</v>
      </c>
      <c r="B458" s="14"/>
      <c r="C458" s="14"/>
      <c r="D458" s="14" t="s">
        <v>642</v>
      </c>
      <c r="E458" s="33"/>
      <c r="F458" s="22"/>
      <c r="G458" s="23"/>
      <c r="H458" s="113"/>
      <c r="I458" s="113"/>
      <c r="J458" s="113"/>
      <c r="K458" s="113"/>
      <c r="L458" s="113"/>
      <c r="M458" s="133"/>
    </row>
    <row r="459" spans="1:16" ht="15.75" x14ac:dyDescent="0.25">
      <c r="A459" s="61" t="s">
        <v>643</v>
      </c>
      <c r="B459" s="14"/>
      <c r="C459" s="14"/>
      <c r="D459" s="14" t="s">
        <v>644</v>
      </c>
      <c r="E459" s="33"/>
      <c r="F459" s="22"/>
      <c r="G459" s="23"/>
      <c r="H459" s="113"/>
      <c r="I459" s="113"/>
      <c r="J459" s="113"/>
      <c r="K459" s="113"/>
      <c r="L459" s="113"/>
      <c r="M459" s="133"/>
    </row>
    <row r="460" spans="1:16" ht="15.75" x14ac:dyDescent="0.25">
      <c r="A460" s="61" t="s">
        <v>645</v>
      </c>
      <c r="B460" s="14"/>
      <c r="C460" s="14"/>
      <c r="D460" s="14" t="s">
        <v>646</v>
      </c>
      <c r="E460" s="33"/>
      <c r="F460" s="22"/>
      <c r="G460" s="23"/>
      <c r="H460" s="113"/>
      <c r="I460" s="113"/>
      <c r="J460" s="113"/>
      <c r="K460" s="113"/>
      <c r="L460" s="113"/>
      <c r="M460" s="133"/>
    </row>
    <row r="461" spans="1:16" x14ac:dyDescent="0.2">
      <c r="A461" s="175"/>
      <c r="B461" s="30"/>
      <c r="C461" s="30"/>
      <c r="D461" s="30"/>
      <c r="E461" s="30"/>
      <c r="F461" s="81"/>
      <c r="G461" s="82"/>
      <c r="H461" s="137"/>
      <c r="I461" s="137"/>
      <c r="J461" s="137"/>
      <c r="K461" s="137"/>
      <c r="L461" s="137"/>
      <c r="M461" s="83"/>
    </row>
    <row r="462" spans="1:16" ht="15.75" x14ac:dyDescent="0.25">
      <c r="A462" s="61" t="s">
        <v>647</v>
      </c>
      <c r="B462" s="14"/>
      <c r="C462" s="15" t="s">
        <v>648</v>
      </c>
      <c r="D462" s="14"/>
      <c r="E462" s="33"/>
      <c r="F462" s="16">
        <f t="shared" ref="F462" si="104">SUM(F463:F468)</f>
        <v>0</v>
      </c>
      <c r="G462" s="17">
        <f t="shared" ref="G462:M462" si="105">SUM(G463:G468)</f>
        <v>0</v>
      </c>
      <c r="H462" s="111">
        <f t="shared" si="105"/>
        <v>0</v>
      </c>
      <c r="I462" s="111">
        <f t="shared" si="105"/>
        <v>0</v>
      </c>
      <c r="J462" s="111">
        <f t="shared" si="105"/>
        <v>0</v>
      </c>
      <c r="K462" s="111">
        <f t="shared" si="105"/>
        <v>0</v>
      </c>
      <c r="L462" s="111">
        <f t="shared" si="105"/>
        <v>0</v>
      </c>
      <c r="M462" s="112">
        <f t="shared" si="105"/>
        <v>0</v>
      </c>
    </row>
    <row r="463" spans="1:16" ht="15.75" x14ac:dyDescent="0.25">
      <c r="A463" s="61" t="s">
        <v>649</v>
      </c>
      <c r="B463" s="14"/>
      <c r="C463" s="14"/>
      <c r="D463" s="14" t="s">
        <v>636</v>
      </c>
      <c r="E463" s="33"/>
      <c r="F463" s="22"/>
      <c r="G463" s="23"/>
      <c r="H463" s="113"/>
      <c r="I463" s="113"/>
      <c r="J463" s="113"/>
      <c r="K463" s="113"/>
      <c r="L463" s="113"/>
      <c r="M463" s="133"/>
    </row>
    <row r="464" spans="1:16" ht="15.75" x14ac:dyDescent="0.25">
      <c r="A464" s="61" t="s">
        <v>650</v>
      </c>
      <c r="B464" s="14"/>
      <c r="C464" s="14"/>
      <c r="D464" s="14" t="s">
        <v>638</v>
      </c>
      <c r="E464" s="33"/>
      <c r="F464" s="22"/>
      <c r="G464" s="23"/>
      <c r="H464" s="113"/>
      <c r="I464" s="113"/>
      <c r="J464" s="113"/>
      <c r="K464" s="113"/>
      <c r="L464" s="113"/>
      <c r="M464" s="133"/>
    </row>
    <row r="465" spans="1:13" ht="15.75" x14ac:dyDescent="0.25">
      <c r="A465" s="61" t="s">
        <v>651</v>
      </c>
      <c r="B465" s="14"/>
      <c r="C465" s="14"/>
      <c r="D465" s="14" t="s">
        <v>640</v>
      </c>
      <c r="E465" s="33"/>
      <c r="F465" s="22"/>
      <c r="G465" s="23"/>
      <c r="H465" s="113"/>
      <c r="I465" s="113"/>
      <c r="J465" s="113"/>
      <c r="K465" s="113"/>
      <c r="L465" s="113"/>
      <c r="M465" s="133"/>
    </row>
    <row r="466" spans="1:13" ht="15.75" x14ac:dyDescent="0.25">
      <c r="A466" s="61" t="s">
        <v>652</v>
      </c>
      <c r="B466" s="14"/>
      <c r="C466" s="14"/>
      <c r="D466" s="14" t="s">
        <v>642</v>
      </c>
      <c r="E466" s="33"/>
      <c r="F466" s="22"/>
      <c r="G466" s="23"/>
      <c r="H466" s="113"/>
      <c r="I466" s="113"/>
      <c r="J466" s="113"/>
      <c r="K466" s="113"/>
      <c r="L466" s="113"/>
      <c r="M466" s="133"/>
    </row>
    <row r="467" spans="1:13" ht="15.75" x14ac:dyDescent="0.25">
      <c r="A467" s="61" t="s">
        <v>653</v>
      </c>
      <c r="B467" s="14"/>
      <c r="C467" s="14"/>
      <c r="D467" s="14" t="s">
        <v>644</v>
      </c>
      <c r="E467" s="33"/>
      <c r="F467" s="22"/>
      <c r="G467" s="23"/>
      <c r="H467" s="113"/>
      <c r="I467" s="113"/>
      <c r="J467" s="113"/>
      <c r="K467" s="113"/>
      <c r="L467" s="113"/>
      <c r="M467" s="133"/>
    </row>
    <row r="468" spans="1:13" ht="15.75" x14ac:dyDescent="0.25">
      <c r="A468" s="61" t="s">
        <v>654</v>
      </c>
      <c r="B468" s="14"/>
      <c r="C468" s="14"/>
      <c r="D468" s="14" t="s">
        <v>646</v>
      </c>
      <c r="E468" s="33"/>
      <c r="F468" s="22"/>
      <c r="G468" s="23"/>
      <c r="H468" s="113"/>
      <c r="I468" s="113"/>
      <c r="J468" s="113"/>
      <c r="K468" s="113"/>
      <c r="L468" s="113"/>
      <c r="M468" s="133"/>
    </row>
    <row r="469" spans="1:13" ht="15.75" x14ac:dyDescent="0.25">
      <c r="A469" s="61"/>
      <c r="B469" s="14"/>
      <c r="C469" s="14"/>
      <c r="D469" s="14"/>
      <c r="E469" s="33"/>
      <c r="F469" s="22"/>
      <c r="G469" s="23"/>
      <c r="H469" s="113"/>
      <c r="I469" s="113"/>
      <c r="J469" s="113"/>
      <c r="K469" s="113"/>
      <c r="L469" s="113"/>
      <c r="M469" s="24"/>
    </row>
    <row r="470" spans="1:13" ht="15.75" x14ac:dyDescent="0.25">
      <c r="A470" s="61" t="s">
        <v>655</v>
      </c>
      <c r="B470" s="14"/>
      <c r="C470" s="15" t="s">
        <v>656</v>
      </c>
      <c r="D470" s="14"/>
      <c r="E470" s="33"/>
      <c r="F470" s="16">
        <f t="shared" ref="F470" si="106">SUM(F471:F475)</f>
        <v>0</v>
      </c>
      <c r="G470" s="17">
        <f t="shared" ref="G470:M470" si="107">SUM(G471:G475)</f>
        <v>0.11454638327395536</v>
      </c>
      <c r="H470" s="111">
        <f t="shared" si="107"/>
        <v>90.033457253328891</v>
      </c>
      <c r="I470" s="111">
        <f t="shared" si="107"/>
        <v>251.31476490305803</v>
      </c>
      <c r="J470" s="111">
        <f t="shared" si="107"/>
        <v>107.21541474442223</v>
      </c>
      <c r="K470" s="111">
        <f t="shared" si="107"/>
        <v>76.975169560098024</v>
      </c>
      <c r="L470" s="111">
        <f t="shared" si="107"/>
        <v>525.53880646090715</v>
      </c>
      <c r="M470" s="112">
        <f t="shared" si="107"/>
        <v>0</v>
      </c>
    </row>
    <row r="471" spans="1:13" ht="15.75" x14ac:dyDescent="0.25">
      <c r="A471" s="178" t="s">
        <v>657</v>
      </c>
      <c r="B471" s="1"/>
      <c r="C471" s="77"/>
      <c r="D471" s="1" t="s">
        <v>658</v>
      </c>
      <c r="E471" s="33"/>
      <c r="F471" s="22"/>
      <c r="G471" s="23"/>
      <c r="H471" s="113"/>
      <c r="I471" s="113"/>
      <c r="J471" s="113"/>
      <c r="K471" s="113"/>
      <c r="L471" s="113"/>
      <c r="M471" s="24"/>
    </row>
    <row r="472" spans="1:13" ht="15.75" x14ac:dyDescent="0.25">
      <c r="A472" s="178" t="s">
        <v>659</v>
      </c>
      <c r="B472" s="1"/>
      <c r="C472" s="77"/>
      <c r="D472" s="1" t="s">
        <v>660</v>
      </c>
      <c r="E472" s="33"/>
      <c r="F472" s="22"/>
      <c r="G472" s="23"/>
      <c r="H472" s="113"/>
      <c r="I472" s="113"/>
      <c r="J472" s="113"/>
      <c r="K472" s="113"/>
      <c r="L472" s="113"/>
      <c r="M472" s="24"/>
    </row>
    <row r="473" spans="1:13" ht="15.75" x14ac:dyDescent="0.25">
      <c r="A473" s="178" t="s">
        <v>661</v>
      </c>
      <c r="B473" s="1"/>
      <c r="C473" s="77"/>
      <c r="D473" s="1" t="s">
        <v>662</v>
      </c>
      <c r="E473" s="33"/>
      <c r="F473" s="22"/>
      <c r="G473" s="23"/>
      <c r="H473" s="113"/>
      <c r="I473" s="113"/>
      <c r="J473" s="113"/>
      <c r="K473" s="113"/>
      <c r="L473" s="113"/>
      <c r="M473" s="24"/>
    </row>
    <row r="474" spans="1:13" ht="15.75" x14ac:dyDescent="0.25">
      <c r="A474" s="178" t="s">
        <v>663</v>
      </c>
      <c r="B474" s="1"/>
      <c r="C474" s="77"/>
      <c r="D474" s="1" t="s">
        <v>664</v>
      </c>
      <c r="E474" s="33"/>
      <c r="F474" s="22"/>
      <c r="G474" s="23"/>
      <c r="H474" s="113"/>
      <c r="I474" s="113"/>
      <c r="J474" s="113"/>
      <c r="K474" s="113"/>
      <c r="L474" s="113"/>
      <c r="M474" s="24"/>
    </row>
    <row r="475" spans="1:13" ht="15.75" x14ac:dyDescent="0.25">
      <c r="A475" s="178" t="s">
        <v>665</v>
      </c>
      <c r="B475" s="1"/>
      <c r="C475" s="77"/>
      <c r="D475" s="1" t="s">
        <v>158</v>
      </c>
      <c r="E475" s="33"/>
      <c r="F475" s="22"/>
      <c r="G475" s="23">
        <v>0.11454638327395536</v>
      </c>
      <c r="H475" s="113">
        <v>90.033457253328891</v>
      </c>
      <c r="I475" s="113">
        <v>251.31476490305803</v>
      </c>
      <c r="J475" s="113">
        <v>107.21541474442223</v>
      </c>
      <c r="K475" s="113">
        <v>76.975169560098024</v>
      </c>
      <c r="L475" s="113">
        <v>525.53880646090715</v>
      </c>
      <c r="M475" s="24"/>
    </row>
    <row r="476" spans="1:13" ht="15.75" x14ac:dyDescent="0.25">
      <c r="A476" s="61"/>
      <c r="B476" s="14"/>
      <c r="C476" s="14"/>
      <c r="D476" s="14"/>
      <c r="E476" s="33"/>
      <c r="F476" s="22"/>
      <c r="G476" s="23"/>
      <c r="H476" s="113"/>
      <c r="I476" s="113"/>
      <c r="J476" s="113"/>
      <c r="K476" s="113"/>
      <c r="L476" s="113"/>
      <c r="M476" s="24"/>
    </row>
    <row r="477" spans="1:13" ht="15.75" x14ac:dyDescent="0.25">
      <c r="A477" s="61" t="s">
        <v>666</v>
      </c>
      <c r="B477" s="14"/>
      <c r="C477" s="15" t="s">
        <v>667</v>
      </c>
      <c r="D477" s="14"/>
      <c r="E477" s="33"/>
      <c r="F477" s="16">
        <f t="shared" ref="F477" si="108">SUM(F478:F492)</f>
        <v>0</v>
      </c>
      <c r="G477" s="17">
        <f t="shared" ref="G477:M477" si="109">SUM(G478:G492)</f>
        <v>0</v>
      </c>
      <c r="H477" s="111">
        <f t="shared" si="109"/>
        <v>0</v>
      </c>
      <c r="I477" s="111">
        <f t="shared" si="109"/>
        <v>0</v>
      </c>
      <c r="J477" s="111">
        <f t="shared" si="109"/>
        <v>0</v>
      </c>
      <c r="K477" s="111">
        <f t="shared" si="109"/>
        <v>0</v>
      </c>
      <c r="L477" s="111">
        <f t="shared" si="109"/>
        <v>0</v>
      </c>
      <c r="M477" s="112">
        <f t="shared" si="109"/>
        <v>0</v>
      </c>
    </row>
    <row r="478" spans="1:13" ht="15.75" x14ac:dyDescent="0.25">
      <c r="A478" s="61" t="s">
        <v>668</v>
      </c>
      <c r="B478" s="14"/>
      <c r="C478" s="14"/>
      <c r="D478" s="14" t="s">
        <v>669</v>
      </c>
      <c r="E478" s="33"/>
      <c r="F478" s="22"/>
      <c r="G478" s="23"/>
      <c r="H478" s="113"/>
      <c r="I478" s="113"/>
      <c r="J478" s="113"/>
      <c r="K478" s="113"/>
      <c r="L478" s="113"/>
      <c r="M478" s="133"/>
    </row>
    <row r="479" spans="1:13" ht="15.75" x14ac:dyDescent="0.25">
      <c r="A479" s="61" t="s">
        <v>670</v>
      </c>
      <c r="B479" s="14"/>
      <c r="C479" s="14"/>
      <c r="D479" s="14" t="s">
        <v>671</v>
      </c>
      <c r="E479" s="33"/>
      <c r="F479" s="22"/>
      <c r="G479" s="23"/>
      <c r="H479" s="113"/>
      <c r="I479" s="113"/>
      <c r="J479" s="113"/>
      <c r="K479" s="113"/>
      <c r="L479" s="113"/>
      <c r="M479" s="133"/>
    </row>
    <row r="480" spans="1:13" ht="15.75" x14ac:dyDescent="0.25">
      <c r="A480" s="61" t="s">
        <v>672</v>
      </c>
      <c r="B480" s="14"/>
      <c r="C480" s="14"/>
      <c r="D480" s="14" t="s">
        <v>673</v>
      </c>
      <c r="E480" s="33"/>
      <c r="F480" s="22"/>
      <c r="G480" s="23"/>
      <c r="H480" s="113"/>
      <c r="I480" s="113"/>
      <c r="J480" s="113"/>
      <c r="K480" s="113"/>
      <c r="L480" s="113"/>
      <c r="M480" s="133"/>
    </row>
    <row r="481" spans="1:16" ht="15.75" x14ac:dyDescent="0.25">
      <c r="A481" s="61" t="s">
        <v>674</v>
      </c>
      <c r="B481" s="14"/>
      <c r="C481" s="14"/>
      <c r="D481" s="14" t="s">
        <v>675</v>
      </c>
      <c r="E481" s="33"/>
      <c r="F481" s="22"/>
      <c r="G481" s="23"/>
      <c r="H481" s="113"/>
      <c r="I481" s="113"/>
      <c r="J481" s="113"/>
      <c r="K481" s="113"/>
      <c r="L481" s="113"/>
      <c r="M481" s="133"/>
    </row>
    <row r="482" spans="1:16" ht="15.75" x14ac:dyDescent="0.25">
      <c r="A482" s="61" t="s">
        <v>676</v>
      </c>
      <c r="B482" s="14"/>
      <c r="C482" s="14"/>
      <c r="D482" s="14" t="s">
        <v>677</v>
      </c>
      <c r="E482" s="33"/>
      <c r="F482" s="22"/>
      <c r="G482" s="23"/>
      <c r="H482" s="113"/>
      <c r="I482" s="113"/>
      <c r="J482" s="113"/>
      <c r="K482" s="113"/>
      <c r="L482" s="113"/>
      <c r="M482" s="133"/>
    </row>
    <row r="483" spans="1:16" ht="15.75" x14ac:dyDescent="0.25">
      <c r="A483" s="61" t="s">
        <v>678</v>
      </c>
      <c r="B483" s="14"/>
      <c r="C483" s="14"/>
      <c r="D483" s="14" t="s">
        <v>679</v>
      </c>
      <c r="E483" s="33"/>
      <c r="F483" s="22"/>
      <c r="G483" s="23"/>
      <c r="H483" s="113"/>
      <c r="I483" s="113"/>
      <c r="J483" s="113"/>
      <c r="K483" s="113"/>
      <c r="L483" s="113"/>
      <c r="M483" s="133"/>
    </row>
    <row r="484" spans="1:16" ht="15.75" x14ac:dyDescent="0.25">
      <c r="A484" s="61" t="s">
        <v>680</v>
      </c>
      <c r="B484" s="14"/>
      <c r="C484" s="14"/>
      <c r="D484" s="14" t="s">
        <v>681</v>
      </c>
      <c r="E484" s="33"/>
      <c r="F484" s="22"/>
      <c r="G484" s="23"/>
      <c r="H484" s="113"/>
      <c r="I484" s="113"/>
      <c r="J484" s="113"/>
      <c r="K484" s="113"/>
      <c r="L484" s="113"/>
      <c r="M484" s="133"/>
    </row>
    <row r="485" spans="1:16" ht="15.75" x14ac:dyDescent="0.25">
      <c r="A485" s="61" t="s">
        <v>682</v>
      </c>
      <c r="B485" s="14"/>
      <c r="C485" s="14"/>
      <c r="D485" s="14" t="s">
        <v>683</v>
      </c>
      <c r="E485" s="33"/>
      <c r="F485" s="22"/>
      <c r="G485" s="23"/>
      <c r="H485" s="113"/>
      <c r="I485" s="113"/>
      <c r="J485" s="113"/>
      <c r="K485" s="113"/>
      <c r="L485" s="113"/>
      <c r="M485" s="133"/>
    </row>
    <row r="486" spans="1:16" ht="15.75" x14ac:dyDescent="0.25">
      <c r="A486" s="61" t="s">
        <v>684</v>
      </c>
      <c r="B486" s="14"/>
      <c r="C486" s="14"/>
      <c r="D486" s="14" t="s">
        <v>685</v>
      </c>
      <c r="E486" s="33"/>
      <c r="F486" s="22"/>
      <c r="G486" s="23"/>
      <c r="H486" s="113"/>
      <c r="I486" s="113"/>
      <c r="J486" s="113"/>
      <c r="K486" s="113"/>
      <c r="L486" s="113"/>
      <c r="M486" s="133"/>
    </row>
    <row r="487" spans="1:16" ht="15.75" x14ac:dyDescent="0.25">
      <c r="A487" s="61" t="s">
        <v>686</v>
      </c>
      <c r="B487" s="14"/>
      <c r="C487" s="14"/>
      <c r="D487" s="14" t="s">
        <v>687</v>
      </c>
      <c r="E487" s="33"/>
      <c r="F487" s="22"/>
      <c r="G487" s="23"/>
      <c r="H487" s="113"/>
      <c r="I487" s="113"/>
      <c r="J487" s="113"/>
      <c r="K487" s="113"/>
      <c r="L487" s="113"/>
      <c r="M487" s="133"/>
    </row>
    <row r="488" spans="1:16" ht="15.75" x14ac:dyDescent="0.25">
      <c r="A488" s="61" t="s">
        <v>688</v>
      </c>
      <c r="B488" s="14"/>
      <c r="C488" s="14"/>
      <c r="D488" s="14" t="s">
        <v>689</v>
      </c>
      <c r="E488" s="33"/>
      <c r="F488" s="22"/>
      <c r="G488" s="23"/>
      <c r="H488" s="113"/>
      <c r="I488" s="113"/>
      <c r="J488" s="113"/>
      <c r="K488" s="113"/>
      <c r="L488" s="113"/>
      <c r="M488" s="133"/>
    </row>
    <row r="489" spans="1:16" ht="15.75" x14ac:dyDescent="0.25">
      <c r="A489" s="61" t="s">
        <v>690</v>
      </c>
      <c r="B489" s="14"/>
      <c r="C489" s="14"/>
      <c r="D489" s="14" t="s">
        <v>691</v>
      </c>
      <c r="E489" s="33"/>
      <c r="F489" s="22"/>
      <c r="G489" s="23"/>
      <c r="H489" s="113"/>
      <c r="I489" s="113"/>
      <c r="J489" s="113"/>
      <c r="K489" s="113"/>
      <c r="L489" s="113"/>
      <c r="M489" s="133"/>
    </row>
    <row r="490" spans="1:16" ht="15.75" x14ac:dyDescent="0.25">
      <c r="A490" s="61" t="s">
        <v>692</v>
      </c>
      <c r="B490" s="14"/>
      <c r="C490" s="14"/>
      <c r="D490" s="14" t="s">
        <v>693</v>
      </c>
      <c r="E490" s="33"/>
      <c r="F490" s="22"/>
      <c r="G490" s="23"/>
      <c r="H490" s="113"/>
      <c r="I490" s="113"/>
      <c r="J490" s="113"/>
      <c r="K490" s="113"/>
      <c r="L490" s="113"/>
      <c r="M490" s="133"/>
    </row>
    <row r="491" spans="1:16" ht="15.75" x14ac:dyDescent="0.25">
      <c r="A491" s="61" t="s">
        <v>694</v>
      </c>
      <c r="B491" s="14"/>
      <c r="C491" s="14"/>
      <c r="D491" s="14" t="s">
        <v>695</v>
      </c>
      <c r="E491" s="33"/>
      <c r="F491" s="22"/>
      <c r="G491" s="23"/>
      <c r="H491" s="113"/>
      <c r="I491" s="113"/>
      <c r="J491" s="113"/>
      <c r="K491" s="113"/>
      <c r="L491" s="113"/>
      <c r="M491" s="133"/>
    </row>
    <row r="492" spans="1:16" ht="16.5" thickBot="1" x14ac:dyDescent="0.3">
      <c r="A492" s="61" t="s">
        <v>696</v>
      </c>
      <c r="B492" s="14"/>
      <c r="C492" s="14"/>
      <c r="D492" s="14" t="s">
        <v>158</v>
      </c>
      <c r="E492" s="33"/>
      <c r="F492" s="22"/>
      <c r="G492" s="23"/>
      <c r="H492" s="113"/>
      <c r="I492" s="113"/>
      <c r="J492" s="113"/>
      <c r="K492" s="113"/>
      <c r="L492" s="113"/>
      <c r="M492" s="133"/>
    </row>
    <row r="493" spans="1:16" ht="15.75" x14ac:dyDescent="0.25">
      <c r="A493" s="61"/>
      <c r="B493" s="14"/>
      <c r="C493" s="14"/>
      <c r="D493" s="14"/>
      <c r="E493" s="68"/>
      <c r="F493" s="68"/>
      <c r="G493" s="68"/>
      <c r="H493" s="68"/>
      <c r="I493" s="68"/>
      <c r="J493" s="68"/>
      <c r="K493" s="68"/>
      <c r="L493" s="68"/>
      <c r="M493" s="68"/>
    </row>
    <row r="494" spans="1:16" ht="16.5" thickBot="1" x14ac:dyDescent="0.3">
      <c r="A494" s="61"/>
      <c r="B494" s="14"/>
      <c r="C494" s="14"/>
      <c r="D494" s="14"/>
      <c r="E494" s="69"/>
      <c r="F494" s="69"/>
      <c r="G494" s="69"/>
      <c r="H494" s="69"/>
      <c r="I494" s="69"/>
      <c r="J494" s="69"/>
      <c r="K494" s="69"/>
      <c r="L494" s="69"/>
      <c r="M494" s="69"/>
    </row>
    <row r="495" spans="1:16" ht="29.25" customHeight="1" x14ac:dyDescent="0.25">
      <c r="A495" s="5">
        <v>10</v>
      </c>
      <c r="B495" s="195" t="s">
        <v>632</v>
      </c>
      <c r="C495" s="196"/>
      <c r="D495" s="197"/>
      <c r="E495" s="9"/>
      <c r="F495" s="212"/>
      <c r="G495" s="199"/>
      <c r="H495" s="199"/>
      <c r="I495" s="199"/>
      <c r="J495" s="199"/>
      <c r="K495" s="199"/>
      <c r="L495" s="199"/>
      <c r="M495" s="200"/>
    </row>
    <row r="496" spans="1:16" s="8" customFormat="1" ht="15.75" thickBot="1" x14ac:dyDescent="0.3">
      <c r="A496" s="174"/>
      <c r="B496" s="10"/>
      <c r="C496" s="10"/>
      <c r="D496" s="10"/>
      <c r="E496" s="9"/>
      <c r="F496" s="11" t="s">
        <v>910</v>
      </c>
      <c r="G496" s="12" t="s">
        <v>911</v>
      </c>
      <c r="H496" s="12" t="s">
        <v>966</v>
      </c>
      <c r="I496" s="12" t="s">
        <v>967</v>
      </c>
      <c r="J496" s="12" t="s">
        <v>964</v>
      </c>
      <c r="K496" s="12" t="s">
        <v>965</v>
      </c>
      <c r="L496" s="12" t="s">
        <v>912</v>
      </c>
      <c r="M496" s="13" t="s">
        <v>913</v>
      </c>
      <c r="N496" s="7"/>
      <c r="O496" s="7"/>
      <c r="P496" s="7"/>
    </row>
    <row r="497" spans="1:13" ht="15.75" x14ac:dyDescent="0.25">
      <c r="A497" s="61" t="s">
        <v>697</v>
      </c>
      <c r="B497" s="14"/>
      <c r="C497" s="15" t="s">
        <v>698</v>
      </c>
      <c r="D497" s="14"/>
      <c r="E497" s="33"/>
      <c r="F497" s="16">
        <f t="shared" ref="F497" si="110">SUM(F498:F512)</f>
        <v>0</v>
      </c>
      <c r="G497" s="17">
        <f t="shared" ref="G497:M497" si="111">SUM(G498:G512)</f>
        <v>0</v>
      </c>
      <c r="H497" s="111">
        <f t="shared" si="111"/>
        <v>0</v>
      </c>
      <c r="I497" s="111">
        <f t="shared" si="111"/>
        <v>0</v>
      </c>
      <c r="J497" s="111">
        <f t="shared" si="111"/>
        <v>0</v>
      </c>
      <c r="K497" s="111">
        <f t="shared" si="111"/>
        <v>0</v>
      </c>
      <c r="L497" s="111">
        <f t="shared" si="111"/>
        <v>0</v>
      </c>
      <c r="M497" s="112">
        <f t="shared" si="111"/>
        <v>0</v>
      </c>
    </row>
    <row r="498" spans="1:13" ht="15.75" x14ac:dyDescent="0.25">
      <c r="A498" s="61" t="s">
        <v>699</v>
      </c>
      <c r="B498" s="14"/>
      <c r="C498" s="14"/>
      <c r="D498" s="14" t="s">
        <v>669</v>
      </c>
      <c r="E498" s="33"/>
      <c r="F498" s="22"/>
      <c r="G498" s="23"/>
      <c r="H498" s="113"/>
      <c r="I498" s="113"/>
      <c r="J498" s="113"/>
      <c r="K498" s="113"/>
      <c r="L498" s="113"/>
      <c r="M498" s="133"/>
    </row>
    <row r="499" spans="1:13" ht="15.75" x14ac:dyDescent="0.25">
      <c r="A499" s="61" t="s">
        <v>700</v>
      </c>
      <c r="B499" s="14"/>
      <c r="C499" s="14"/>
      <c r="D499" s="14" t="s">
        <v>671</v>
      </c>
      <c r="E499" s="33"/>
      <c r="F499" s="22"/>
      <c r="G499" s="23"/>
      <c r="H499" s="113"/>
      <c r="I499" s="113"/>
      <c r="J499" s="113"/>
      <c r="K499" s="113"/>
      <c r="L499" s="113"/>
      <c r="M499" s="133"/>
    </row>
    <row r="500" spans="1:13" ht="15.75" x14ac:dyDescent="0.25">
      <c r="A500" s="61" t="s">
        <v>701</v>
      </c>
      <c r="B500" s="14"/>
      <c r="C500" s="14"/>
      <c r="D500" s="14" t="s">
        <v>702</v>
      </c>
      <c r="E500" s="33"/>
      <c r="F500" s="22"/>
      <c r="G500" s="23"/>
      <c r="H500" s="113"/>
      <c r="I500" s="113"/>
      <c r="J500" s="113"/>
      <c r="K500" s="113"/>
      <c r="L500" s="113"/>
      <c r="M500" s="133"/>
    </row>
    <row r="501" spans="1:13" ht="15.75" x14ac:dyDescent="0.25">
      <c r="A501" s="61" t="s">
        <v>703</v>
      </c>
      <c r="B501" s="14"/>
      <c r="C501" s="14"/>
      <c r="D501" s="14" t="s">
        <v>691</v>
      </c>
      <c r="E501" s="33"/>
      <c r="F501" s="22"/>
      <c r="G501" s="23"/>
      <c r="H501" s="113"/>
      <c r="I501" s="113"/>
      <c r="J501" s="113"/>
      <c r="K501" s="113"/>
      <c r="L501" s="113"/>
      <c r="M501" s="133"/>
    </row>
    <row r="502" spans="1:13" ht="15.75" x14ac:dyDescent="0.25">
      <c r="A502" s="61" t="s">
        <v>704</v>
      </c>
      <c r="B502" s="14"/>
      <c r="C502" s="14"/>
      <c r="D502" s="14" t="s">
        <v>673</v>
      </c>
      <c r="E502" s="33"/>
      <c r="F502" s="22"/>
      <c r="G502" s="23"/>
      <c r="H502" s="113"/>
      <c r="I502" s="113"/>
      <c r="J502" s="113"/>
      <c r="K502" s="113"/>
      <c r="L502" s="113"/>
      <c r="M502" s="133"/>
    </row>
    <row r="503" spans="1:13" ht="15.75" x14ac:dyDescent="0.25">
      <c r="A503" s="61" t="s">
        <v>705</v>
      </c>
      <c r="B503" s="14"/>
      <c r="C503" s="14"/>
      <c r="D503" s="14" t="s">
        <v>677</v>
      </c>
      <c r="E503" s="33"/>
      <c r="F503" s="22"/>
      <c r="G503" s="23"/>
      <c r="H503" s="113"/>
      <c r="I503" s="113"/>
      <c r="J503" s="113"/>
      <c r="K503" s="113"/>
      <c r="L503" s="113"/>
      <c r="M503" s="133"/>
    </row>
    <row r="504" spans="1:13" ht="15.75" x14ac:dyDescent="0.25">
      <c r="A504" s="61" t="s">
        <v>706</v>
      </c>
      <c r="B504" s="14"/>
      <c r="C504" s="14"/>
      <c r="D504" s="14" t="s">
        <v>683</v>
      </c>
      <c r="E504" s="33"/>
      <c r="F504" s="22"/>
      <c r="G504" s="23"/>
      <c r="H504" s="113"/>
      <c r="I504" s="113"/>
      <c r="J504" s="113"/>
      <c r="K504" s="113"/>
      <c r="L504" s="113"/>
      <c r="M504" s="133"/>
    </row>
    <row r="505" spans="1:13" ht="15.75" x14ac:dyDescent="0.25">
      <c r="A505" s="61" t="s">
        <v>707</v>
      </c>
      <c r="B505" s="14"/>
      <c r="C505" s="14"/>
      <c r="D505" s="14" t="s">
        <v>685</v>
      </c>
      <c r="E505" s="33"/>
      <c r="F505" s="22"/>
      <c r="G505" s="23"/>
      <c r="H505" s="113"/>
      <c r="I505" s="113"/>
      <c r="J505" s="113"/>
      <c r="K505" s="113"/>
      <c r="L505" s="113"/>
      <c r="M505" s="133"/>
    </row>
    <row r="506" spans="1:13" ht="15.75" x14ac:dyDescent="0.25">
      <c r="A506" s="61" t="s">
        <v>708</v>
      </c>
      <c r="B506" s="14"/>
      <c r="C506" s="14"/>
      <c r="D506" s="14" t="s">
        <v>687</v>
      </c>
      <c r="E506" s="33"/>
      <c r="F506" s="22"/>
      <c r="G506" s="23"/>
      <c r="H506" s="113"/>
      <c r="I506" s="113"/>
      <c r="J506" s="113"/>
      <c r="K506" s="113"/>
      <c r="L506" s="113"/>
      <c r="M506" s="133"/>
    </row>
    <row r="507" spans="1:13" ht="15.75" x14ac:dyDescent="0.25">
      <c r="A507" s="61" t="s">
        <v>709</v>
      </c>
      <c r="B507" s="14"/>
      <c r="C507" s="14"/>
      <c r="D507" s="14" t="s">
        <v>689</v>
      </c>
      <c r="E507" s="33"/>
      <c r="F507" s="22"/>
      <c r="G507" s="23"/>
      <c r="H507" s="113"/>
      <c r="I507" s="113"/>
      <c r="J507" s="113"/>
      <c r="K507" s="113"/>
      <c r="L507" s="113"/>
      <c r="M507" s="133"/>
    </row>
    <row r="508" spans="1:13" ht="15.75" x14ac:dyDescent="0.25">
      <c r="A508" s="61" t="s">
        <v>710</v>
      </c>
      <c r="B508" s="14"/>
      <c r="C508" s="14"/>
      <c r="D508" s="14" t="s">
        <v>681</v>
      </c>
      <c r="E508" s="33"/>
      <c r="F508" s="22"/>
      <c r="G508" s="23"/>
      <c r="H508" s="113"/>
      <c r="I508" s="113"/>
      <c r="J508" s="113"/>
      <c r="K508" s="113"/>
      <c r="L508" s="113"/>
      <c r="M508" s="133"/>
    </row>
    <row r="509" spans="1:13" ht="15.75" x14ac:dyDescent="0.25">
      <c r="A509" s="61" t="s">
        <v>711</v>
      </c>
      <c r="B509" s="14"/>
      <c r="C509" s="14"/>
      <c r="D509" s="14" t="s">
        <v>679</v>
      </c>
      <c r="E509" s="33"/>
      <c r="F509" s="22"/>
      <c r="G509" s="23"/>
      <c r="H509" s="113"/>
      <c r="I509" s="113"/>
      <c r="J509" s="113"/>
      <c r="K509" s="113"/>
      <c r="L509" s="113"/>
      <c r="M509" s="133"/>
    </row>
    <row r="510" spans="1:13" ht="15.75" x14ac:dyDescent="0.25">
      <c r="A510" s="61" t="s">
        <v>712</v>
      </c>
      <c r="B510" s="14"/>
      <c r="C510" s="14"/>
      <c r="D510" s="14" t="s">
        <v>693</v>
      </c>
      <c r="E510" s="33"/>
      <c r="F510" s="22"/>
      <c r="G510" s="23"/>
      <c r="H510" s="113"/>
      <c r="I510" s="113"/>
      <c r="J510" s="113"/>
      <c r="K510" s="113"/>
      <c r="L510" s="113"/>
      <c r="M510" s="133"/>
    </row>
    <row r="511" spans="1:13" ht="15.75" x14ac:dyDescent="0.25">
      <c r="A511" s="61" t="s">
        <v>713</v>
      </c>
      <c r="B511" s="14"/>
      <c r="C511" s="14"/>
      <c r="D511" s="14" t="s">
        <v>695</v>
      </c>
      <c r="E511" s="33"/>
      <c r="F511" s="22"/>
      <c r="G511" s="23"/>
      <c r="H511" s="113"/>
      <c r="I511" s="113"/>
      <c r="J511" s="113"/>
      <c r="K511" s="113"/>
      <c r="L511" s="113"/>
      <c r="M511" s="133"/>
    </row>
    <row r="512" spans="1:13" ht="15.75" x14ac:dyDescent="0.25">
      <c r="A512" s="61" t="s">
        <v>714</v>
      </c>
      <c r="B512" s="14"/>
      <c r="C512" s="14"/>
      <c r="D512" s="14" t="s">
        <v>158</v>
      </c>
      <c r="E512" s="33"/>
      <c r="F512" s="22"/>
      <c r="G512" s="23"/>
      <c r="H512" s="113"/>
      <c r="I512" s="113"/>
      <c r="J512" s="113"/>
      <c r="K512" s="113"/>
      <c r="L512" s="113"/>
      <c r="M512" s="133"/>
    </row>
    <row r="513" spans="1:15" ht="15" x14ac:dyDescent="0.25">
      <c r="A513" s="177"/>
      <c r="B513" s="33"/>
      <c r="C513" s="33"/>
      <c r="D513" s="33"/>
      <c r="E513" s="33"/>
      <c r="F513" s="22"/>
      <c r="G513" s="23"/>
      <c r="H513" s="113"/>
      <c r="I513" s="113"/>
      <c r="J513" s="113"/>
      <c r="K513" s="113"/>
      <c r="L513" s="113"/>
      <c r="M513" s="24"/>
    </row>
    <row r="514" spans="1:15" ht="15.75" x14ac:dyDescent="0.25">
      <c r="A514" s="61" t="s">
        <v>715</v>
      </c>
      <c r="B514" s="14"/>
      <c r="C514" s="15" t="s">
        <v>716</v>
      </c>
      <c r="D514" s="14"/>
      <c r="E514" s="33"/>
      <c r="F514" s="16">
        <f t="shared" ref="F514" si="112">SUM(F515:F518)</f>
        <v>2.5805980000000002</v>
      </c>
      <c r="G514" s="17">
        <f t="shared" ref="G514:M514" si="113">SUM(G515:G518)</f>
        <v>0</v>
      </c>
      <c r="H514" s="111">
        <f t="shared" si="113"/>
        <v>0</v>
      </c>
      <c r="I514" s="111">
        <f t="shared" si="113"/>
        <v>0</v>
      </c>
      <c r="J514" s="111">
        <f t="shared" si="113"/>
        <v>0</v>
      </c>
      <c r="K514" s="111">
        <f t="shared" si="113"/>
        <v>0</v>
      </c>
      <c r="L514" s="111">
        <f t="shared" si="113"/>
        <v>0</v>
      </c>
      <c r="M514" s="112">
        <f t="shared" si="113"/>
        <v>0</v>
      </c>
    </row>
    <row r="515" spans="1:15" ht="15.75" x14ac:dyDescent="0.25">
      <c r="A515" s="61" t="s">
        <v>717</v>
      </c>
      <c r="B515" s="14"/>
      <c r="C515" s="15"/>
      <c r="D515" s="14" t="s">
        <v>572</v>
      </c>
      <c r="E515" s="33"/>
      <c r="F515" s="22">
        <v>2.5805980000000002</v>
      </c>
      <c r="G515" s="23"/>
      <c r="H515" s="113"/>
      <c r="I515" s="113"/>
      <c r="J515" s="113"/>
      <c r="K515" s="113"/>
      <c r="L515" s="113"/>
      <c r="M515" s="133"/>
    </row>
    <row r="516" spans="1:15" ht="15.75" x14ac:dyDescent="0.25">
      <c r="A516" s="61" t="s">
        <v>718</v>
      </c>
      <c r="B516" s="14"/>
      <c r="C516" s="15"/>
      <c r="D516" s="14" t="s">
        <v>574</v>
      </c>
      <c r="E516" s="33"/>
      <c r="F516" s="22"/>
      <c r="G516" s="23"/>
      <c r="H516" s="113"/>
      <c r="I516" s="113"/>
      <c r="J516" s="113"/>
      <c r="K516" s="113"/>
      <c r="L516" s="113"/>
      <c r="M516" s="133"/>
    </row>
    <row r="517" spans="1:15" ht="15.75" x14ac:dyDescent="0.25">
      <c r="A517" s="61" t="s">
        <v>719</v>
      </c>
      <c r="B517" s="14"/>
      <c r="C517" s="15"/>
      <c r="D517" s="14" t="s">
        <v>642</v>
      </c>
      <c r="E517" s="33"/>
      <c r="F517" s="22"/>
      <c r="G517" s="23"/>
      <c r="H517" s="113"/>
      <c r="I517" s="113"/>
      <c r="J517" s="113"/>
      <c r="K517" s="113"/>
      <c r="L517" s="113"/>
      <c r="M517" s="133"/>
    </row>
    <row r="518" spans="1:15" ht="15.75" x14ac:dyDescent="0.25">
      <c r="A518" s="61" t="s">
        <v>720</v>
      </c>
      <c r="B518" s="14"/>
      <c r="C518" s="15"/>
      <c r="D518" s="14" t="s">
        <v>721</v>
      </c>
      <c r="E518" s="33"/>
      <c r="F518" s="22"/>
      <c r="G518" s="23"/>
      <c r="H518" s="113"/>
      <c r="I518" s="113"/>
      <c r="J518" s="113"/>
      <c r="K518" s="113"/>
      <c r="L518" s="113"/>
      <c r="M518" s="133"/>
    </row>
    <row r="519" spans="1:15" ht="15.75" x14ac:dyDescent="0.25">
      <c r="A519" s="61"/>
      <c r="B519" s="14"/>
      <c r="C519" s="15"/>
      <c r="D519" s="14"/>
      <c r="E519" s="33"/>
      <c r="F519" s="22"/>
      <c r="G519" s="23"/>
      <c r="H519" s="113"/>
      <c r="I519" s="113"/>
      <c r="J519" s="113"/>
      <c r="K519" s="113"/>
      <c r="L519" s="113"/>
      <c r="M519" s="133"/>
    </row>
    <row r="520" spans="1:15" ht="15.75" x14ac:dyDescent="0.25">
      <c r="A520" s="61" t="s">
        <v>722</v>
      </c>
      <c r="B520" s="14"/>
      <c r="C520" s="15" t="s">
        <v>723</v>
      </c>
      <c r="D520" s="14"/>
      <c r="E520" s="33"/>
      <c r="F520" s="16">
        <f t="shared" ref="F520" si="114">SUM(F521:F524)</f>
        <v>0</v>
      </c>
      <c r="G520" s="17">
        <f t="shared" ref="G520:M520" si="115">SUM(G521:G524)</f>
        <v>0</v>
      </c>
      <c r="H520" s="111">
        <f t="shared" si="115"/>
        <v>0</v>
      </c>
      <c r="I520" s="111">
        <f t="shared" si="115"/>
        <v>0</v>
      </c>
      <c r="J520" s="111">
        <f t="shared" si="115"/>
        <v>0</v>
      </c>
      <c r="K520" s="111">
        <f t="shared" si="115"/>
        <v>0</v>
      </c>
      <c r="L520" s="111">
        <f t="shared" si="115"/>
        <v>0</v>
      </c>
      <c r="M520" s="112">
        <f t="shared" si="115"/>
        <v>0</v>
      </c>
    </row>
    <row r="521" spans="1:15" ht="15.75" x14ac:dyDescent="0.25">
      <c r="A521" s="61" t="s">
        <v>724</v>
      </c>
      <c r="B521" s="14"/>
      <c r="C521" s="33"/>
      <c r="D521" s="14" t="s">
        <v>725</v>
      </c>
      <c r="E521" s="33"/>
      <c r="F521" s="22"/>
      <c r="G521" s="23"/>
      <c r="H521" s="113"/>
      <c r="I521" s="113"/>
      <c r="J521" s="113"/>
      <c r="K521" s="113"/>
      <c r="L521" s="113"/>
      <c r="M521" s="133"/>
    </row>
    <row r="522" spans="1:15" ht="15.75" x14ac:dyDescent="0.25">
      <c r="A522" s="61" t="s">
        <v>726</v>
      </c>
      <c r="B522" s="14"/>
      <c r="C522" s="33"/>
      <c r="D522" s="14" t="s">
        <v>727</v>
      </c>
      <c r="E522" s="33"/>
      <c r="F522" s="22"/>
      <c r="G522" s="23"/>
      <c r="H522" s="113"/>
      <c r="I522" s="113"/>
      <c r="J522" s="113"/>
      <c r="K522" s="113"/>
      <c r="L522" s="113"/>
      <c r="M522" s="133"/>
    </row>
    <row r="523" spans="1:15" ht="15.75" x14ac:dyDescent="0.25">
      <c r="A523" s="61" t="s">
        <v>728</v>
      </c>
      <c r="B523" s="14"/>
      <c r="C523" s="33"/>
      <c r="D523" s="14" t="s">
        <v>729</v>
      </c>
      <c r="E523" s="33"/>
      <c r="F523" s="22"/>
      <c r="G523" s="23"/>
      <c r="H523" s="113"/>
      <c r="I523" s="113"/>
      <c r="J523" s="113"/>
      <c r="K523" s="113"/>
      <c r="L523" s="113"/>
      <c r="M523" s="133"/>
    </row>
    <row r="524" spans="1:15" ht="15.75" x14ac:dyDescent="0.25">
      <c r="A524" s="61" t="s">
        <v>730</v>
      </c>
      <c r="B524" s="14"/>
      <c r="C524" s="30"/>
      <c r="D524" s="50" t="s">
        <v>158</v>
      </c>
      <c r="E524" s="30"/>
      <c r="F524" s="22"/>
      <c r="G524" s="23"/>
      <c r="H524" s="113"/>
      <c r="I524" s="113"/>
      <c r="J524" s="113"/>
      <c r="K524" s="113"/>
      <c r="L524" s="113"/>
      <c r="M524" s="133"/>
    </row>
    <row r="525" spans="1:15" ht="15.75" x14ac:dyDescent="0.25">
      <c r="A525" s="61"/>
      <c r="B525" s="14"/>
      <c r="C525" s="30"/>
      <c r="D525" s="50"/>
      <c r="E525" s="30"/>
      <c r="F525" s="22"/>
      <c r="G525" s="23"/>
      <c r="H525" s="113"/>
      <c r="I525" s="113"/>
      <c r="J525" s="113"/>
      <c r="K525" s="113"/>
      <c r="L525" s="113"/>
      <c r="M525" s="133"/>
    </row>
    <row r="526" spans="1:15" ht="19.5" thickBot="1" x14ac:dyDescent="0.35">
      <c r="A526" s="180"/>
      <c r="B526" s="25" t="s">
        <v>731</v>
      </c>
      <c r="C526" s="14"/>
      <c r="D526" s="14"/>
      <c r="E526" s="33"/>
      <c r="F526" s="26">
        <f t="shared" ref="F526" si="116">SUM(F520,F514,F497,F477,F470,F462,F454)</f>
        <v>2.5805980000000002</v>
      </c>
      <c r="G526" s="27">
        <f t="shared" ref="G526:M526" si="117">SUM(G520,G514,G497,G477,G470,G462,G454)</f>
        <v>0.11454638327395536</v>
      </c>
      <c r="H526" s="114">
        <f t="shared" si="117"/>
        <v>90.033457253328891</v>
      </c>
      <c r="I526" s="114">
        <f t="shared" si="117"/>
        <v>251.31476490305803</v>
      </c>
      <c r="J526" s="114">
        <f t="shared" si="117"/>
        <v>107.21541474442223</v>
      </c>
      <c r="K526" s="114">
        <f t="shared" si="117"/>
        <v>76.975169560098024</v>
      </c>
      <c r="L526" s="114">
        <f t="shared" si="117"/>
        <v>525.53880646090715</v>
      </c>
      <c r="M526" s="28">
        <f t="shared" si="117"/>
        <v>0</v>
      </c>
      <c r="N526" s="29"/>
      <c r="O526" s="29"/>
    </row>
    <row r="527" spans="1:15" x14ac:dyDescent="0.2">
      <c r="A527" s="175"/>
      <c r="B527" s="30"/>
      <c r="C527" s="30"/>
      <c r="D527" s="30"/>
      <c r="E527" s="84"/>
      <c r="F527" s="84"/>
      <c r="G527" s="84"/>
      <c r="H527" s="84"/>
      <c r="I527" s="84"/>
      <c r="J527" s="84"/>
      <c r="K527" s="84"/>
      <c r="L527" s="84"/>
      <c r="M527" s="84"/>
    </row>
    <row r="528" spans="1:15" ht="13.5" thickBot="1" x14ac:dyDescent="0.25">
      <c r="A528" s="175"/>
      <c r="B528" s="30"/>
      <c r="C528" s="30"/>
      <c r="D528" s="30"/>
      <c r="E528" s="84"/>
      <c r="F528" s="84"/>
      <c r="G528" s="84"/>
      <c r="H528" s="84"/>
      <c r="I528" s="84"/>
      <c r="J528" s="84"/>
      <c r="K528" s="84"/>
      <c r="L528" s="84"/>
      <c r="M528" s="84"/>
    </row>
    <row r="529" spans="1:16" ht="29.25" customHeight="1" x14ac:dyDescent="0.25">
      <c r="A529" s="5">
        <v>11</v>
      </c>
      <c r="B529" s="195" t="s">
        <v>732</v>
      </c>
      <c r="C529" s="196"/>
      <c r="D529" s="197"/>
      <c r="E529" s="6"/>
      <c r="F529" s="212"/>
      <c r="G529" s="199"/>
      <c r="H529" s="199"/>
      <c r="I529" s="199"/>
      <c r="J529" s="199"/>
      <c r="K529" s="199"/>
      <c r="L529" s="199"/>
      <c r="M529" s="200"/>
    </row>
    <row r="530" spans="1:16" s="8" customFormat="1" ht="15.75" thickBot="1" x14ac:dyDescent="0.3">
      <c r="A530" s="174"/>
      <c r="B530" s="10"/>
      <c r="C530" s="10"/>
      <c r="D530" s="10"/>
      <c r="E530" s="9"/>
      <c r="F530" s="11" t="s">
        <v>910</v>
      </c>
      <c r="G530" s="12" t="s">
        <v>911</v>
      </c>
      <c r="H530" s="12" t="s">
        <v>966</v>
      </c>
      <c r="I530" s="12" t="s">
        <v>967</v>
      </c>
      <c r="J530" s="12" t="s">
        <v>964</v>
      </c>
      <c r="K530" s="12" t="s">
        <v>965</v>
      </c>
      <c r="L530" s="12" t="s">
        <v>912</v>
      </c>
      <c r="M530" s="13" t="s">
        <v>913</v>
      </c>
      <c r="N530" s="7"/>
      <c r="O530" s="7"/>
      <c r="P530" s="7"/>
    </row>
    <row r="531" spans="1:16" ht="15.75" x14ac:dyDescent="0.25">
      <c r="A531" s="61" t="s">
        <v>733</v>
      </c>
      <c r="B531" s="14"/>
      <c r="C531" s="15" t="s">
        <v>734</v>
      </c>
      <c r="D531" s="14"/>
      <c r="E531" s="33"/>
      <c r="F531" s="16">
        <f t="shared" ref="F531" si="118">SUM(F532:F542)</f>
        <v>0</v>
      </c>
      <c r="G531" s="17">
        <f t="shared" ref="G531:M531" si="119">SUM(G532:G542)</f>
        <v>0</v>
      </c>
      <c r="H531" s="111">
        <f t="shared" si="119"/>
        <v>0</v>
      </c>
      <c r="I531" s="111">
        <f t="shared" si="119"/>
        <v>0</v>
      </c>
      <c r="J531" s="111">
        <f t="shared" si="119"/>
        <v>0</v>
      </c>
      <c r="K531" s="111">
        <f t="shared" si="119"/>
        <v>0</v>
      </c>
      <c r="L531" s="111">
        <f t="shared" si="119"/>
        <v>0</v>
      </c>
      <c r="M531" s="112">
        <f t="shared" si="119"/>
        <v>0</v>
      </c>
    </row>
    <row r="532" spans="1:16" ht="15.75" x14ac:dyDescent="0.25">
      <c r="A532" s="61" t="s">
        <v>735</v>
      </c>
      <c r="B532" s="14"/>
      <c r="C532" s="14"/>
      <c r="D532" s="14" t="s">
        <v>736</v>
      </c>
      <c r="E532" s="33"/>
      <c r="F532" s="22"/>
      <c r="G532" s="23"/>
      <c r="H532" s="113"/>
      <c r="I532" s="113"/>
      <c r="J532" s="113"/>
      <c r="K532" s="113"/>
      <c r="L532" s="113"/>
      <c r="M532" s="133"/>
    </row>
    <row r="533" spans="1:16" ht="15.75" x14ac:dyDescent="0.25">
      <c r="A533" s="61" t="s">
        <v>737</v>
      </c>
      <c r="B533" s="14"/>
      <c r="C533" s="14"/>
      <c r="D533" s="14" t="s">
        <v>738</v>
      </c>
      <c r="E533" s="33"/>
      <c r="F533" s="22"/>
      <c r="G533" s="23"/>
      <c r="H533" s="113"/>
      <c r="I533" s="113"/>
      <c r="J533" s="113"/>
      <c r="K533" s="113"/>
      <c r="L533" s="113"/>
      <c r="M533" s="133"/>
    </row>
    <row r="534" spans="1:16" ht="15.75" x14ac:dyDescent="0.25">
      <c r="A534" s="61" t="s">
        <v>739</v>
      </c>
      <c r="B534" s="14"/>
      <c r="C534" s="14"/>
      <c r="D534" s="14" t="s">
        <v>740</v>
      </c>
      <c r="E534" s="33"/>
      <c r="F534" s="22"/>
      <c r="G534" s="23"/>
      <c r="H534" s="113"/>
      <c r="I534" s="113"/>
      <c r="J534" s="113"/>
      <c r="K534" s="113"/>
      <c r="L534" s="113"/>
      <c r="M534" s="133"/>
    </row>
    <row r="535" spans="1:16" ht="15.75" x14ac:dyDescent="0.25">
      <c r="A535" s="61" t="s">
        <v>741</v>
      </c>
      <c r="B535" s="14"/>
      <c r="C535" s="14"/>
      <c r="D535" s="14" t="s">
        <v>742</v>
      </c>
      <c r="E535" s="33"/>
      <c r="F535" s="22"/>
      <c r="G535" s="23"/>
      <c r="H535" s="113"/>
      <c r="I535" s="113"/>
      <c r="J535" s="113"/>
      <c r="K535" s="113"/>
      <c r="L535" s="113"/>
      <c r="M535" s="133"/>
    </row>
    <row r="536" spans="1:16" ht="15.75" x14ac:dyDescent="0.25">
      <c r="A536" s="61" t="s">
        <v>743</v>
      </c>
      <c r="B536" s="14"/>
      <c r="C536" s="14"/>
      <c r="D536" s="14" t="s">
        <v>744</v>
      </c>
      <c r="E536" s="33"/>
      <c r="F536" s="22"/>
      <c r="G536" s="23"/>
      <c r="H536" s="113"/>
      <c r="I536" s="113"/>
      <c r="J536" s="113"/>
      <c r="K536" s="113"/>
      <c r="L536" s="113"/>
      <c r="M536" s="133"/>
    </row>
    <row r="537" spans="1:16" ht="15.75" x14ac:dyDescent="0.25">
      <c r="A537" s="61" t="s">
        <v>745</v>
      </c>
      <c r="B537" s="14"/>
      <c r="C537" s="14"/>
      <c r="D537" s="14" t="s">
        <v>746</v>
      </c>
      <c r="E537" s="33"/>
      <c r="F537" s="22"/>
      <c r="G537" s="23"/>
      <c r="H537" s="113"/>
      <c r="I537" s="113"/>
      <c r="J537" s="113"/>
      <c r="K537" s="113"/>
      <c r="L537" s="113"/>
      <c r="M537" s="133"/>
    </row>
    <row r="538" spans="1:16" ht="15.75" x14ac:dyDescent="0.25">
      <c r="A538" s="61" t="s">
        <v>747</v>
      </c>
      <c r="B538" s="14"/>
      <c r="C538" s="14"/>
      <c r="D538" s="14" t="s">
        <v>748</v>
      </c>
      <c r="E538" s="33"/>
      <c r="F538" s="22"/>
      <c r="G538" s="23"/>
      <c r="H538" s="113"/>
      <c r="I538" s="113"/>
      <c r="J538" s="113"/>
      <c r="K538" s="113"/>
      <c r="L538" s="113"/>
      <c r="M538" s="133"/>
    </row>
    <row r="539" spans="1:16" ht="15.75" x14ac:dyDescent="0.25">
      <c r="A539" s="61" t="s">
        <v>749</v>
      </c>
      <c r="B539" s="14"/>
      <c r="C539" s="14"/>
      <c r="D539" s="14" t="s">
        <v>750</v>
      </c>
      <c r="E539" s="33"/>
      <c r="F539" s="22"/>
      <c r="G539" s="23"/>
      <c r="H539" s="113"/>
      <c r="I539" s="113"/>
      <c r="J539" s="113"/>
      <c r="K539" s="113"/>
      <c r="L539" s="113"/>
      <c r="M539" s="133"/>
    </row>
    <row r="540" spans="1:16" ht="15.75" x14ac:dyDescent="0.25">
      <c r="A540" s="61" t="s">
        <v>751</v>
      </c>
      <c r="B540" s="14"/>
      <c r="C540" s="14"/>
      <c r="D540" s="14" t="s">
        <v>752</v>
      </c>
      <c r="E540" s="33"/>
      <c r="F540" s="22"/>
      <c r="G540" s="23"/>
      <c r="H540" s="113"/>
      <c r="I540" s="113"/>
      <c r="J540" s="113"/>
      <c r="K540" s="113"/>
      <c r="L540" s="113"/>
      <c r="M540" s="133"/>
    </row>
    <row r="541" spans="1:16" ht="15.75" x14ac:dyDescent="0.25">
      <c r="A541" s="61" t="s">
        <v>753</v>
      </c>
      <c r="B541" s="14"/>
      <c r="C541" s="14"/>
      <c r="D541" s="14" t="s">
        <v>754</v>
      </c>
      <c r="E541" s="33"/>
      <c r="F541" s="22"/>
      <c r="G541" s="23"/>
      <c r="H541" s="113"/>
      <c r="I541" s="113"/>
      <c r="J541" s="113"/>
      <c r="K541" s="113"/>
      <c r="L541" s="113"/>
      <c r="M541" s="133"/>
    </row>
    <row r="542" spans="1:16" ht="15.75" x14ac:dyDescent="0.25">
      <c r="A542" s="61" t="s">
        <v>755</v>
      </c>
      <c r="B542" s="14"/>
      <c r="C542" s="14"/>
      <c r="D542" s="14" t="s">
        <v>756</v>
      </c>
      <c r="E542" s="33"/>
      <c r="F542" s="22"/>
      <c r="G542" s="23"/>
      <c r="H542" s="113"/>
      <c r="I542" s="113"/>
      <c r="J542" s="113"/>
      <c r="K542" s="113"/>
      <c r="L542" s="113"/>
      <c r="M542" s="133"/>
    </row>
    <row r="543" spans="1:16" ht="15.75" x14ac:dyDescent="0.25">
      <c r="A543" s="61"/>
      <c r="B543" s="14"/>
      <c r="C543" s="14"/>
      <c r="D543" s="14"/>
      <c r="E543" s="33"/>
      <c r="F543" s="22"/>
      <c r="G543" s="23"/>
      <c r="H543" s="113"/>
      <c r="I543" s="113"/>
      <c r="J543" s="113"/>
      <c r="K543" s="113"/>
      <c r="L543" s="113"/>
      <c r="M543" s="133"/>
    </row>
    <row r="544" spans="1:16" ht="15.75" x14ac:dyDescent="0.25">
      <c r="A544" s="61" t="s">
        <v>757</v>
      </c>
      <c r="B544" s="14"/>
      <c r="C544" s="15" t="s">
        <v>758</v>
      </c>
      <c r="D544" s="14"/>
      <c r="E544" s="33"/>
      <c r="F544" s="16">
        <f t="shared" ref="F544" si="120">SUM(F545:F555)</f>
        <v>0</v>
      </c>
      <c r="G544" s="17">
        <f t="shared" ref="G544:M544" si="121">SUM(G545:G555)</f>
        <v>0</v>
      </c>
      <c r="H544" s="111">
        <f t="shared" si="121"/>
        <v>0</v>
      </c>
      <c r="I544" s="111">
        <f t="shared" si="121"/>
        <v>0</v>
      </c>
      <c r="J544" s="111">
        <f t="shared" si="121"/>
        <v>0</v>
      </c>
      <c r="K544" s="111">
        <f t="shared" si="121"/>
        <v>0</v>
      </c>
      <c r="L544" s="111">
        <f t="shared" si="121"/>
        <v>0</v>
      </c>
      <c r="M544" s="112">
        <f t="shared" si="121"/>
        <v>0</v>
      </c>
    </row>
    <row r="545" spans="1:13" ht="15.75" x14ac:dyDescent="0.25">
      <c r="A545" s="61" t="s">
        <v>759</v>
      </c>
      <c r="B545" s="14"/>
      <c r="C545" s="15"/>
      <c r="D545" s="14" t="s">
        <v>760</v>
      </c>
      <c r="E545" s="33"/>
      <c r="F545" s="22"/>
      <c r="G545" s="23"/>
      <c r="H545" s="113"/>
      <c r="I545" s="113"/>
      <c r="J545" s="113"/>
      <c r="K545" s="113"/>
      <c r="L545" s="113"/>
      <c r="M545" s="133"/>
    </row>
    <row r="546" spans="1:13" ht="15.75" x14ac:dyDescent="0.25">
      <c r="A546" s="61" t="s">
        <v>761</v>
      </c>
      <c r="B546" s="14"/>
      <c r="C546" s="15"/>
      <c r="D546" s="73" t="s">
        <v>762</v>
      </c>
      <c r="E546" s="33"/>
      <c r="F546" s="22"/>
      <c r="G546" s="23"/>
      <c r="H546" s="113"/>
      <c r="I546" s="113"/>
      <c r="J546" s="113"/>
      <c r="K546" s="113"/>
      <c r="L546" s="113"/>
      <c r="M546" s="133"/>
    </row>
    <row r="547" spans="1:13" ht="15.75" x14ac:dyDescent="0.25">
      <c r="A547" s="61" t="s">
        <v>763</v>
      </c>
      <c r="B547" s="14"/>
      <c r="C547" s="15"/>
      <c r="D547" s="14" t="s">
        <v>764</v>
      </c>
      <c r="E547" s="33"/>
      <c r="F547" s="22"/>
      <c r="G547" s="23"/>
      <c r="H547" s="113"/>
      <c r="I547" s="113"/>
      <c r="J547" s="113"/>
      <c r="K547" s="113"/>
      <c r="L547" s="113"/>
      <c r="M547" s="133"/>
    </row>
    <row r="548" spans="1:13" ht="15.75" x14ac:dyDescent="0.25">
      <c r="A548" s="61" t="s">
        <v>765</v>
      </c>
      <c r="B548" s="14"/>
      <c r="C548" s="15"/>
      <c r="D548" s="14" t="s">
        <v>766</v>
      </c>
      <c r="E548" s="33"/>
      <c r="F548" s="22"/>
      <c r="G548" s="23"/>
      <c r="H548" s="113"/>
      <c r="I548" s="113"/>
      <c r="J548" s="113"/>
      <c r="K548" s="113"/>
      <c r="L548" s="113"/>
      <c r="M548" s="133"/>
    </row>
    <row r="549" spans="1:13" ht="15.75" x14ac:dyDescent="0.25">
      <c r="A549" s="61" t="s">
        <v>767</v>
      </c>
      <c r="B549" s="14"/>
      <c r="C549" s="15"/>
      <c r="D549" s="14" t="s">
        <v>768</v>
      </c>
      <c r="E549" s="33"/>
      <c r="F549" s="22"/>
      <c r="G549" s="23"/>
      <c r="H549" s="113"/>
      <c r="I549" s="113"/>
      <c r="J549" s="113"/>
      <c r="K549" s="113"/>
      <c r="L549" s="113"/>
      <c r="M549" s="133"/>
    </row>
    <row r="550" spans="1:13" ht="15.75" x14ac:dyDescent="0.25">
      <c r="A550" s="61" t="s">
        <v>769</v>
      </c>
      <c r="B550" s="14"/>
      <c r="C550" s="15"/>
      <c r="D550" s="14" t="s">
        <v>770</v>
      </c>
      <c r="E550" s="33"/>
      <c r="F550" s="22"/>
      <c r="G550" s="23"/>
      <c r="H550" s="113"/>
      <c r="I550" s="113"/>
      <c r="J550" s="113"/>
      <c r="K550" s="113"/>
      <c r="L550" s="113"/>
      <c r="M550" s="133"/>
    </row>
    <row r="551" spans="1:13" ht="15.75" x14ac:dyDescent="0.25">
      <c r="A551" s="61" t="s">
        <v>771</v>
      </c>
      <c r="B551" s="14"/>
      <c r="C551" s="15"/>
      <c r="D551" s="14" t="s">
        <v>772</v>
      </c>
      <c r="E551" s="33"/>
      <c r="F551" s="22"/>
      <c r="G551" s="23"/>
      <c r="H551" s="113"/>
      <c r="I551" s="113"/>
      <c r="J551" s="113"/>
      <c r="K551" s="113"/>
      <c r="L551" s="113"/>
      <c r="M551" s="133"/>
    </row>
    <row r="552" spans="1:13" ht="15.75" x14ac:dyDescent="0.25">
      <c r="A552" s="61" t="s">
        <v>773</v>
      </c>
      <c r="B552" s="14"/>
      <c r="C552" s="15"/>
      <c r="D552" s="14" t="s">
        <v>774</v>
      </c>
      <c r="E552" s="33"/>
      <c r="F552" s="22"/>
      <c r="G552" s="23"/>
      <c r="H552" s="113"/>
      <c r="I552" s="113"/>
      <c r="J552" s="113"/>
      <c r="K552" s="113"/>
      <c r="L552" s="113"/>
      <c r="M552" s="133"/>
    </row>
    <row r="553" spans="1:13" ht="15.75" x14ac:dyDescent="0.25">
      <c r="A553" s="61" t="s">
        <v>775</v>
      </c>
      <c r="B553" s="14"/>
      <c r="C553" s="15"/>
      <c r="D553" s="14" t="s">
        <v>776</v>
      </c>
      <c r="E553" s="33"/>
      <c r="F553" s="22"/>
      <c r="G553" s="23"/>
      <c r="H553" s="113"/>
      <c r="I553" s="113"/>
      <c r="J553" s="113"/>
      <c r="K553" s="113"/>
      <c r="L553" s="113"/>
      <c r="M553" s="133"/>
    </row>
    <row r="554" spans="1:13" ht="15.75" x14ac:dyDescent="0.25">
      <c r="A554" s="61" t="s">
        <v>777</v>
      </c>
      <c r="B554" s="14"/>
      <c r="C554" s="15"/>
      <c r="D554" s="14" t="s">
        <v>778</v>
      </c>
      <c r="E554" s="33"/>
      <c r="F554" s="22"/>
      <c r="G554" s="23"/>
      <c r="H554" s="113"/>
      <c r="I554" s="113"/>
      <c r="J554" s="113"/>
      <c r="K554" s="113"/>
      <c r="L554" s="113"/>
      <c r="M554" s="133"/>
    </row>
    <row r="555" spans="1:13" ht="15.75" x14ac:dyDescent="0.25">
      <c r="A555" s="61" t="s">
        <v>779</v>
      </c>
      <c r="B555" s="14"/>
      <c r="C555" s="15"/>
      <c r="D555" s="14" t="s">
        <v>756</v>
      </c>
      <c r="E555" s="33"/>
      <c r="F555" s="22"/>
      <c r="G555" s="23"/>
      <c r="H555" s="113"/>
      <c r="I555" s="113"/>
      <c r="J555" s="113"/>
      <c r="K555" s="113"/>
      <c r="L555" s="113"/>
      <c r="M555" s="133"/>
    </row>
    <row r="556" spans="1:13" ht="15.75" x14ac:dyDescent="0.25">
      <c r="A556" s="181"/>
      <c r="B556" s="86"/>
      <c r="C556" s="87"/>
      <c r="D556" s="85"/>
      <c r="E556" s="33"/>
      <c r="F556" s="22"/>
      <c r="G556" s="23"/>
      <c r="H556" s="113"/>
      <c r="I556" s="113"/>
      <c r="J556" s="113"/>
      <c r="K556" s="113"/>
      <c r="L556" s="113"/>
      <c r="M556" s="133"/>
    </row>
    <row r="557" spans="1:13" ht="15.75" x14ac:dyDescent="0.25">
      <c r="A557" s="61" t="s">
        <v>780</v>
      </c>
      <c r="B557" s="14"/>
      <c r="C557" s="15" t="s">
        <v>781</v>
      </c>
      <c r="D557" s="14"/>
      <c r="E557" s="33"/>
      <c r="F557" s="16">
        <f t="shared" ref="F557" si="122">SUM(F558:F559)</f>
        <v>0</v>
      </c>
      <c r="G557" s="17">
        <f t="shared" ref="G557:M557" si="123">SUM(G558:G559)</f>
        <v>0</v>
      </c>
      <c r="H557" s="111">
        <f t="shared" si="123"/>
        <v>0</v>
      </c>
      <c r="I557" s="111">
        <f t="shared" si="123"/>
        <v>0</v>
      </c>
      <c r="J557" s="111">
        <f t="shared" si="123"/>
        <v>0</v>
      </c>
      <c r="K557" s="111">
        <f t="shared" si="123"/>
        <v>0</v>
      </c>
      <c r="L557" s="111">
        <f t="shared" si="123"/>
        <v>0</v>
      </c>
      <c r="M557" s="112">
        <f t="shared" si="123"/>
        <v>0</v>
      </c>
    </row>
    <row r="558" spans="1:13" ht="15.75" x14ac:dyDescent="0.25">
      <c r="A558" s="61" t="s">
        <v>782</v>
      </c>
      <c r="B558" s="14"/>
      <c r="C558" s="15"/>
      <c r="D558" s="14" t="s">
        <v>783</v>
      </c>
      <c r="E558" s="33"/>
      <c r="F558" s="22"/>
      <c r="G558" s="23"/>
      <c r="H558" s="113"/>
      <c r="I558" s="113"/>
      <c r="J558" s="113"/>
      <c r="K558" s="113"/>
      <c r="L558" s="113"/>
      <c r="M558" s="24"/>
    </row>
    <row r="559" spans="1:13" ht="15.75" x14ac:dyDescent="0.25">
      <c r="A559" s="61" t="s">
        <v>784</v>
      </c>
      <c r="B559" s="14"/>
      <c r="C559" s="15"/>
      <c r="D559" s="14" t="s">
        <v>785</v>
      </c>
      <c r="E559" s="33"/>
      <c r="F559" s="22"/>
      <c r="G559" s="23"/>
      <c r="H559" s="113"/>
      <c r="I559" s="113"/>
      <c r="J559" s="113"/>
      <c r="K559" s="113"/>
      <c r="L559" s="113"/>
      <c r="M559" s="24"/>
    </row>
    <row r="560" spans="1:13" ht="15.75" x14ac:dyDescent="0.25">
      <c r="A560" s="61"/>
      <c r="B560" s="14"/>
      <c r="C560" s="14"/>
      <c r="D560" s="14"/>
      <c r="E560" s="33"/>
      <c r="F560" s="22"/>
      <c r="G560" s="23"/>
      <c r="H560" s="113"/>
      <c r="I560" s="113"/>
      <c r="J560" s="113"/>
      <c r="K560" s="113"/>
      <c r="L560" s="113"/>
      <c r="M560" s="133"/>
    </row>
    <row r="561" spans="1:13" ht="15.75" x14ac:dyDescent="0.25">
      <c r="A561" s="61" t="s">
        <v>786</v>
      </c>
      <c r="B561" s="14"/>
      <c r="C561" s="15" t="s">
        <v>787</v>
      </c>
      <c r="D561" s="14"/>
      <c r="E561" s="33"/>
      <c r="F561" s="16">
        <f t="shared" ref="F561" si="124">SUM(F562:F566)</f>
        <v>0</v>
      </c>
      <c r="G561" s="17">
        <f t="shared" ref="G561:M561" si="125">SUM(G562:G566)</f>
        <v>0</v>
      </c>
      <c r="H561" s="111">
        <f t="shared" si="125"/>
        <v>0</v>
      </c>
      <c r="I561" s="111">
        <f t="shared" si="125"/>
        <v>0</v>
      </c>
      <c r="J561" s="111">
        <f t="shared" si="125"/>
        <v>0</v>
      </c>
      <c r="K561" s="111">
        <f t="shared" si="125"/>
        <v>0</v>
      </c>
      <c r="L561" s="111">
        <f t="shared" si="125"/>
        <v>0</v>
      </c>
      <c r="M561" s="112">
        <f t="shared" si="125"/>
        <v>0</v>
      </c>
    </row>
    <row r="562" spans="1:13" ht="15.75" x14ac:dyDescent="0.25">
      <c r="A562" s="61" t="s">
        <v>788</v>
      </c>
      <c r="B562" s="14"/>
      <c r="C562" s="15"/>
      <c r="D562" s="14" t="s">
        <v>789</v>
      </c>
      <c r="E562" s="33"/>
      <c r="F562" s="22"/>
      <c r="G562" s="23"/>
      <c r="H562" s="113"/>
      <c r="I562" s="113"/>
      <c r="J562" s="113"/>
      <c r="K562" s="113"/>
      <c r="L562" s="113"/>
      <c r="M562" s="133"/>
    </row>
    <row r="563" spans="1:13" ht="15.75" x14ac:dyDescent="0.25">
      <c r="A563" s="61" t="s">
        <v>790</v>
      </c>
      <c r="B563" s="14"/>
      <c r="C563" s="15"/>
      <c r="D563" s="14" t="s">
        <v>791</v>
      </c>
      <c r="E563" s="33"/>
      <c r="F563" s="22"/>
      <c r="G563" s="23"/>
      <c r="H563" s="113"/>
      <c r="I563" s="113"/>
      <c r="J563" s="113"/>
      <c r="K563" s="113"/>
      <c r="L563" s="113"/>
      <c r="M563" s="133"/>
    </row>
    <row r="564" spans="1:13" ht="15.75" x14ac:dyDescent="0.25">
      <c r="A564" s="61" t="s">
        <v>792</v>
      </c>
      <c r="B564" s="14"/>
      <c r="C564" s="15"/>
      <c r="D564" s="14" t="s">
        <v>793</v>
      </c>
      <c r="E564" s="33"/>
      <c r="F564" s="22"/>
      <c r="G564" s="23"/>
      <c r="H564" s="113"/>
      <c r="I564" s="113"/>
      <c r="J564" s="113"/>
      <c r="K564" s="113"/>
      <c r="L564" s="113"/>
      <c r="M564" s="133"/>
    </row>
    <row r="565" spans="1:13" ht="15.75" x14ac:dyDescent="0.25">
      <c r="A565" s="61" t="s">
        <v>794</v>
      </c>
      <c r="B565" s="14"/>
      <c r="C565" s="15"/>
      <c r="D565" s="14" t="s">
        <v>795</v>
      </c>
      <c r="E565" s="33"/>
      <c r="F565" s="22"/>
      <c r="G565" s="23"/>
      <c r="H565" s="113"/>
      <c r="I565" s="113"/>
      <c r="J565" s="113"/>
      <c r="K565" s="113"/>
      <c r="L565" s="113"/>
      <c r="M565" s="133"/>
    </row>
    <row r="566" spans="1:13" ht="15.75" x14ac:dyDescent="0.25">
      <c r="A566" s="61" t="s">
        <v>796</v>
      </c>
      <c r="B566" s="14"/>
      <c r="C566" s="15"/>
      <c r="D566" s="14" t="s">
        <v>756</v>
      </c>
      <c r="E566" s="33"/>
      <c r="F566" s="22"/>
      <c r="G566" s="23"/>
      <c r="H566" s="113"/>
      <c r="I566" s="113"/>
      <c r="J566" s="113"/>
      <c r="K566" s="113"/>
      <c r="L566" s="113"/>
      <c r="M566" s="133"/>
    </row>
    <row r="567" spans="1:13" ht="15.75" x14ac:dyDescent="0.25">
      <c r="A567" s="176"/>
      <c r="B567" s="14"/>
      <c r="C567" s="15"/>
      <c r="D567" s="14"/>
      <c r="E567" s="33"/>
      <c r="F567" s="22"/>
      <c r="G567" s="23"/>
      <c r="H567" s="113"/>
      <c r="I567" s="113"/>
      <c r="J567" s="113"/>
      <c r="K567" s="113"/>
      <c r="L567" s="113"/>
      <c r="M567" s="133"/>
    </row>
    <row r="568" spans="1:13" ht="15.75" x14ac:dyDescent="0.25">
      <c r="A568" s="61" t="s">
        <v>797</v>
      </c>
      <c r="B568" s="14"/>
      <c r="C568" s="15" t="s">
        <v>798</v>
      </c>
      <c r="D568" s="14"/>
      <c r="E568" s="33"/>
      <c r="F568" s="16">
        <f t="shared" ref="F568" si="126">SUM(F569:F574)</f>
        <v>0</v>
      </c>
      <c r="G568" s="17">
        <f t="shared" ref="G568:M568" si="127">SUM(G569:G574)</f>
        <v>0</v>
      </c>
      <c r="H568" s="111">
        <f t="shared" si="127"/>
        <v>0</v>
      </c>
      <c r="I568" s="111">
        <f t="shared" si="127"/>
        <v>0</v>
      </c>
      <c r="J568" s="111">
        <f t="shared" si="127"/>
        <v>0</v>
      </c>
      <c r="K568" s="111">
        <f t="shared" si="127"/>
        <v>0</v>
      </c>
      <c r="L568" s="111">
        <f t="shared" si="127"/>
        <v>0</v>
      </c>
      <c r="M568" s="112">
        <f t="shared" si="127"/>
        <v>0</v>
      </c>
    </row>
    <row r="569" spans="1:13" ht="15.75" x14ac:dyDescent="0.25">
      <c r="A569" s="61" t="s">
        <v>799</v>
      </c>
      <c r="B569" s="14"/>
      <c r="C569" s="14"/>
      <c r="D569" s="73" t="s">
        <v>800</v>
      </c>
      <c r="E569" s="33"/>
      <c r="F569" s="22"/>
      <c r="G569" s="23"/>
      <c r="H569" s="113"/>
      <c r="I569" s="113"/>
      <c r="J569" s="113"/>
      <c r="K569" s="113"/>
      <c r="L569" s="113"/>
      <c r="M569" s="24"/>
    </row>
    <row r="570" spans="1:13" ht="15.75" x14ac:dyDescent="0.25">
      <c r="A570" s="61" t="s">
        <v>801</v>
      </c>
      <c r="B570" s="14"/>
      <c r="C570" s="14"/>
      <c r="D570" s="14" t="s">
        <v>802</v>
      </c>
      <c r="E570" s="33"/>
      <c r="F570" s="22"/>
      <c r="G570" s="23"/>
      <c r="H570" s="113"/>
      <c r="I570" s="113"/>
      <c r="J570" s="113"/>
      <c r="K570" s="113"/>
      <c r="L570" s="113"/>
      <c r="M570" s="24"/>
    </row>
    <row r="571" spans="1:13" ht="15.75" x14ac:dyDescent="0.25">
      <c r="A571" s="61" t="s">
        <v>803</v>
      </c>
      <c r="B571" s="14"/>
      <c r="C571" s="14"/>
      <c r="D571" s="14" t="s">
        <v>804</v>
      </c>
      <c r="E571" s="33"/>
      <c r="F571" s="22"/>
      <c r="G571" s="23"/>
      <c r="H571" s="113"/>
      <c r="I571" s="113"/>
      <c r="J571" s="113"/>
      <c r="K571" s="113"/>
      <c r="L571" s="113"/>
      <c r="M571" s="24"/>
    </row>
    <row r="572" spans="1:13" ht="15.75" x14ac:dyDescent="0.25">
      <c r="A572" s="61" t="s">
        <v>805</v>
      </c>
      <c r="B572" s="14"/>
      <c r="C572" s="14"/>
      <c r="D572" s="14" t="s">
        <v>806</v>
      </c>
      <c r="E572" s="33"/>
      <c r="F572" s="22"/>
      <c r="G572" s="23"/>
      <c r="H572" s="113"/>
      <c r="I572" s="113"/>
      <c r="J572" s="113"/>
      <c r="K572" s="113"/>
      <c r="L572" s="113"/>
      <c r="M572" s="24"/>
    </row>
    <row r="573" spans="1:13" ht="15.75" x14ac:dyDescent="0.25">
      <c r="A573" s="61" t="s">
        <v>807</v>
      </c>
      <c r="B573" s="14"/>
      <c r="C573" s="14"/>
      <c r="D573" s="14" t="s">
        <v>808</v>
      </c>
      <c r="E573" s="33"/>
      <c r="F573" s="22"/>
      <c r="G573" s="23"/>
      <c r="H573" s="113"/>
      <c r="I573" s="113"/>
      <c r="J573" s="113"/>
      <c r="K573" s="113"/>
      <c r="L573" s="113"/>
      <c r="M573" s="24"/>
    </row>
    <row r="574" spans="1:13" ht="16.5" thickBot="1" x14ac:dyDescent="0.3">
      <c r="A574" s="61" t="s">
        <v>809</v>
      </c>
      <c r="B574" s="14"/>
      <c r="C574" s="14"/>
      <c r="D574" s="14" t="s">
        <v>810</v>
      </c>
      <c r="E574" s="33"/>
      <c r="F574" s="22"/>
      <c r="G574" s="23"/>
      <c r="H574" s="113"/>
      <c r="I574" s="113"/>
      <c r="J574" s="113"/>
      <c r="K574" s="113"/>
      <c r="L574" s="113"/>
      <c r="M574" s="24"/>
    </row>
    <row r="575" spans="1:13" ht="15.75" x14ac:dyDescent="0.25">
      <c r="A575" s="61"/>
      <c r="B575" s="14"/>
      <c r="C575" s="14"/>
      <c r="D575" s="14"/>
      <c r="E575" s="33"/>
      <c r="F575" s="68"/>
      <c r="G575" s="68"/>
      <c r="H575" s="68"/>
      <c r="I575" s="68"/>
      <c r="J575" s="68"/>
      <c r="K575" s="68"/>
      <c r="L575" s="68"/>
      <c r="M575" s="68"/>
    </row>
    <row r="576" spans="1:13" ht="16.5" thickBot="1" x14ac:dyDescent="0.3">
      <c r="A576" s="61"/>
      <c r="B576" s="14"/>
      <c r="C576" s="14"/>
      <c r="D576" s="14"/>
      <c r="E576" s="33"/>
      <c r="F576" s="69"/>
      <c r="G576" s="69"/>
      <c r="H576" s="69"/>
      <c r="I576" s="69"/>
      <c r="J576" s="69"/>
      <c r="K576" s="69"/>
      <c r="L576" s="69"/>
      <c r="M576" s="69"/>
    </row>
    <row r="577" spans="1:16" ht="29.25" customHeight="1" x14ac:dyDescent="0.2">
      <c r="A577" s="5">
        <v>11</v>
      </c>
      <c r="B577" s="195" t="s">
        <v>732</v>
      </c>
      <c r="C577" s="196"/>
      <c r="D577" s="197"/>
      <c r="E577" s="33"/>
      <c r="F577" s="212"/>
      <c r="G577" s="199"/>
      <c r="H577" s="199"/>
      <c r="I577" s="199"/>
      <c r="J577" s="199"/>
      <c r="K577" s="199"/>
      <c r="L577" s="199"/>
      <c r="M577" s="200"/>
    </row>
    <row r="578" spans="1:16" s="8" customFormat="1" ht="15.75" thickBot="1" x14ac:dyDescent="0.3">
      <c r="A578" s="174"/>
      <c r="B578" s="10"/>
      <c r="C578" s="10"/>
      <c r="D578" s="10"/>
      <c r="E578" s="33"/>
      <c r="F578" s="11" t="s">
        <v>910</v>
      </c>
      <c r="G578" s="12" t="s">
        <v>911</v>
      </c>
      <c r="H578" s="12" t="s">
        <v>966</v>
      </c>
      <c r="I578" s="12" t="s">
        <v>967</v>
      </c>
      <c r="J578" s="12" t="s">
        <v>964</v>
      </c>
      <c r="K578" s="12" t="s">
        <v>965</v>
      </c>
      <c r="L578" s="12" t="s">
        <v>912</v>
      </c>
      <c r="M578" s="13" t="s">
        <v>913</v>
      </c>
      <c r="N578" s="7"/>
      <c r="O578" s="7"/>
      <c r="P578" s="7"/>
    </row>
    <row r="579" spans="1:16" ht="15.75" x14ac:dyDescent="0.25">
      <c r="A579" s="61" t="s">
        <v>811</v>
      </c>
      <c r="B579" s="14"/>
      <c r="C579" s="15" t="s">
        <v>812</v>
      </c>
      <c r="D579" s="14"/>
      <c r="E579" s="33"/>
      <c r="F579" s="16">
        <f t="shared" ref="F579" si="128">SUM(F580:F586)</f>
        <v>0</v>
      </c>
      <c r="G579" s="17">
        <f t="shared" ref="G579:M579" si="129">SUM(G580:G586)</f>
        <v>0</v>
      </c>
      <c r="H579" s="111">
        <f t="shared" si="129"/>
        <v>0</v>
      </c>
      <c r="I579" s="111">
        <f t="shared" si="129"/>
        <v>0</v>
      </c>
      <c r="J579" s="111">
        <f t="shared" si="129"/>
        <v>0</v>
      </c>
      <c r="K579" s="111">
        <f t="shared" si="129"/>
        <v>0</v>
      </c>
      <c r="L579" s="111">
        <f t="shared" si="129"/>
        <v>0</v>
      </c>
      <c r="M579" s="112">
        <f t="shared" si="129"/>
        <v>0</v>
      </c>
    </row>
    <row r="580" spans="1:16" ht="15.75" x14ac:dyDescent="0.25">
      <c r="A580" s="61" t="s">
        <v>813</v>
      </c>
      <c r="B580" s="14"/>
      <c r="C580" s="14"/>
      <c r="D580" s="14" t="s">
        <v>721</v>
      </c>
      <c r="E580" s="33"/>
      <c r="F580" s="22"/>
      <c r="G580" s="23"/>
      <c r="H580" s="113"/>
      <c r="I580" s="113"/>
      <c r="J580" s="113"/>
      <c r="K580" s="113"/>
      <c r="L580" s="113"/>
      <c r="M580" s="133"/>
    </row>
    <row r="581" spans="1:16" ht="15.75" x14ac:dyDescent="0.25">
      <c r="A581" s="61" t="s">
        <v>814</v>
      </c>
      <c r="B581" s="14"/>
      <c r="C581" s="14"/>
      <c r="D581" s="14" t="s">
        <v>815</v>
      </c>
      <c r="E581" s="33"/>
      <c r="F581" s="22"/>
      <c r="G581" s="23"/>
      <c r="H581" s="113"/>
      <c r="I581" s="113"/>
      <c r="J581" s="113"/>
      <c r="K581" s="113"/>
      <c r="L581" s="113"/>
      <c r="M581" s="133"/>
    </row>
    <row r="582" spans="1:16" ht="15.75" x14ac:dyDescent="0.25">
      <c r="A582" s="61" t="s">
        <v>816</v>
      </c>
      <c r="B582" s="14"/>
      <c r="C582" s="14"/>
      <c r="D582" s="14" t="s">
        <v>817</v>
      </c>
      <c r="E582" s="33"/>
      <c r="F582" s="22"/>
      <c r="G582" s="23"/>
      <c r="H582" s="113"/>
      <c r="I582" s="113"/>
      <c r="J582" s="113"/>
      <c r="K582" s="113"/>
      <c r="L582" s="113"/>
      <c r="M582" s="133"/>
    </row>
    <row r="583" spans="1:16" ht="15.75" x14ac:dyDescent="0.25">
      <c r="A583" s="61" t="s">
        <v>818</v>
      </c>
      <c r="B583" s="14"/>
      <c r="C583" s="14"/>
      <c r="D583" s="14" t="s">
        <v>819</v>
      </c>
      <c r="E583" s="33"/>
      <c r="F583" s="22"/>
      <c r="G583" s="23"/>
      <c r="H583" s="113"/>
      <c r="I583" s="113"/>
      <c r="J583" s="113"/>
      <c r="K583" s="113"/>
      <c r="L583" s="113"/>
      <c r="M583" s="133"/>
    </row>
    <row r="584" spans="1:16" ht="15.75" x14ac:dyDescent="0.25">
      <c r="A584" s="61" t="s">
        <v>820</v>
      </c>
      <c r="B584" s="14"/>
      <c r="C584" s="14"/>
      <c r="D584" s="14" t="s">
        <v>821</v>
      </c>
      <c r="E584" s="33"/>
      <c r="F584" s="22"/>
      <c r="G584" s="23"/>
      <c r="H584" s="113"/>
      <c r="I584" s="113"/>
      <c r="J584" s="113"/>
      <c r="K584" s="113"/>
      <c r="L584" s="113"/>
      <c r="M584" s="133"/>
    </row>
    <row r="585" spans="1:16" ht="15.75" x14ac:dyDescent="0.25">
      <c r="A585" s="61" t="s">
        <v>822</v>
      </c>
      <c r="B585" s="14"/>
      <c r="C585" s="14"/>
      <c r="D585" s="14" t="s">
        <v>823</v>
      </c>
      <c r="E585" s="33"/>
      <c r="F585" s="22"/>
      <c r="G585" s="23"/>
      <c r="H585" s="113"/>
      <c r="I585" s="113"/>
      <c r="J585" s="113"/>
      <c r="K585" s="113"/>
      <c r="L585" s="113"/>
      <c r="M585" s="133"/>
    </row>
    <row r="586" spans="1:16" ht="15.75" x14ac:dyDescent="0.25">
      <c r="A586" s="61" t="s">
        <v>824</v>
      </c>
      <c r="B586" s="14"/>
      <c r="C586" s="14"/>
      <c r="D586" s="14" t="s">
        <v>825</v>
      </c>
      <c r="E586" s="33"/>
      <c r="F586" s="22"/>
      <c r="G586" s="23"/>
      <c r="H586" s="113"/>
      <c r="I586" s="113"/>
      <c r="J586" s="113"/>
      <c r="K586" s="113"/>
      <c r="L586" s="113"/>
      <c r="M586" s="133"/>
    </row>
    <row r="587" spans="1:16" ht="15.75" x14ac:dyDescent="0.25">
      <c r="A587" s="61"/>
      <c r="B587" s="14"/>
      <c r="C587" s="14"/>
      <c r="D587" s="14"/>
      <c r="E587" s="33"/>
      <c r="F587" s="22"/>
      <c r="G587" s="23"/>
      <c r="H587" s="113"/>
      <c r="I587" s="113"/>
      <c r="J587" s="113"/>
      <c r="K587" s="113"/>
      <c r="L587" s="113"/>
      <c r="M587" s="24"/>
    </row>
    <row r="588" spans="1:16" ht="15.75" x14ac:dyDescent="0.25">
      <c r="A588" s="61" t="s">
        <v>826</v>
      </c>
      <c r="B588" s="14"/>
      <c r="C588" s="15" t="s">
        <v>827</v>
      </c>
      <c r="D588" s="14"/>
      <c r="E588" s="33"/>
      <c r="F588" s="16">
        <f t="shared" ref="F588" si="130">SUM(F589:F591)</f>
        <v>0</v>
      </c>
      <c r="G588" s="17">
        <f t="shared" ref="G588:M588" si="131">SUM(G589:G591)</f>
        <v>0</v>
      </c>
      <c r="H588" s="111">
        <f t="shared" si="131"/>
        <v>0</v>
      </c>
      <c r="I588" s="111">
        <f t="shared" si="131"/>
        <v>0</v>
      </c>
      <c r="J588" s="111">
        <f t="shared" si="131"/>
        <v>0</v>
      </c>
      <c r="K588" s="111">
        <f t="shared" si="131"/>
        <v>0</v>
      </c>
      <c r="L588" s="111">
        <f t="shared" si="131"/>
        <v>0</v>
      </c>
      <c r="M588" s="112">
        <f t="shared" si="131"/>
        <v>0</v>
      </c>
    </row>
    <row r="589" spans="1:16" ht="15.75" x14ac:dyDescent="0.25">
      <c r="A589" s="61" t="s">
        <v>828</v>
      </c>
      <c r="B589" s="14"/>
      <c r="C589" s="14"/>
      <c r="D589" s="14" t="s">
        <v>829</v>
      </c>
      <c r="E589" s="33"/>
      <c r="F589" s="22"/>
      <c r="G589" s="23"/>
      <c r="H589" s="113"/>
      <c r="I589" s="113"/>
      <c r="J589" s="113"/>
      <c r="K589" s="113"/>
      <c r="L589" s="113"/>
      <c r="M589" s="133"/>
    </row>
    <row r="590" spans="1:16" ht="15.75" x14ac:dyDescent="0.25">
      <c r="A590" s="61" t="s">
        <v>830</v>
      </c>
      <c r="B590" s="14"/>
      <c r="C590" s="14"/>
      <c r="D590" s="14" t="s">
        <v>831</v>
      </c>
      <c r="E590" s="33"/>
      <c r="F590" s="22"/>
      <c r="G590" s="23"/>
      <c r="H590" s="113"/>
      <c r="I590" s="113"/>
      <c r="J590" s="113"/>
      <c r="K590" s="113"/>
      <c r="L590" s="113"/>
      <c r="M590" s="133"/>
    </row>
    <row r="591" spans="1:16" ht="15.75" x14ac:dyDescent="0.25">
      <c r="A591" s="61" t="s">
        <v>832</v>
      </c>
      <c r="B591" s="14"/>
      <c r="C591" s="14"/>
      <c r="D591" s="14" t="s">
        <v>833</v>
      </c>
      <c r="E591" s="33"/>
      <c r="F591" s="22"/>
      <c r="G591" s="23"/>
      <c r="H591" s="113"/>
      <c r="I591" s="113"/>
      <c r="J591" s="113"/>
      <c r="K591" s="113"/>
      <c r="L591" s="113"/>
      <c r="M591" s="133"/>
    </row>
    <row r="592" spans="1:16" ht="15.75" x14ac:dyDescent="0.25">
      <c r="A592" s="181"/>
      <c r="B592" s="85"/>
      <c r="C592" s="85"/>
      <c r="D592" s="85"/>
      <c r="E592" s="33"/>
      <c r="F592" s="22"/>
      <c r="G592" s="23"/>
      <c r="H592" s="113"/>
      <c r="I592" s="113"/>
      <c r="J592" s="113"/>
      <c r="K592" s="113"/>
      <c r="L592" s="113"/>
      <c r="M592" s="133"/>
    </row>
    <row r="593" spans="1:13" ht="15.75" x14ac:dyDescent="0.25">
      <c r="A593" s="61" t="s">
        <v>834</v>
      </c>
      <c r="B593" s="14"/>
      <c r="C593" s="15" t="s">
        <v>835</v>
      </c>
      <c r="D593" s="14"/>
      <c r="E593" s="33"/>
      <c r="F593" s="16"/>
      <c r="G593" s="17"/>
      <c r="H593" s="111"/>
      <c r="I593" s="111"/>
      <c r="J593" s="111"/>
      <c r="K593" s="111"/>
      <c r="L593" s="111"/>
      <c r="M593" s="112"/>
    </row>
    <row r="594" spans="1:13" x14ac:dyDescent="0.2">
      <c r="A594" s="177"/>
      <c r="B594" s="33"/>
      <c r="C594" s="33"/>
      <c r="D594" s="33"/>
      <c r="E594" s="33"/>
      <c r="F594" s="81"/>
      <c r="G594" s="82"/>
      <c r="H594" s="137"/>
      <c r="I594" s="137"/>
      <c r="J594" s="137"/>
      <c r="K594" s="137"/>
      <c r="L594" s="137"/>
      <c r="M594" s="83"/>
    </row>
    <row r="595" spans="1:13" ht="15.75" x14ac:dyDescent="0.25">
      <c r="A595" s="61" t="s">
        <v>836</v>
      </c>
      <c r="B595" s="14"/>
      <c r="C595" s="15" t="s">
        <v>837</v>
      </c>
      <c r="D595" s="14"/>
      <c r="E595" s="33"/>
      <c r="F595" s="16"/>
      <c r="G595" s="17"/>
      <c r="H595" s="111"/>
      <c r="I595" s="111"/>
      <c r="J595" s="111"/>
      <c r="K595" s="111"/>
      <c r="L595" s="111"/>
      <c r="M595" s="112"/>
    </row>
    <row r="596" spans="1:13" ht="15.75" x14ac:dyDescent="0.25">
      <c r="A596" s="61"/>
      <c r="B596" s="14"/>
      <c r="C596" s="54"/>
      <c r="D596" s="14"/>
      <c r="E596" s="33"/>
      <c r="F596" s="22"/>
      <c r="G596" s="23"/>
      <c r="H596" s="113"/>
      <c r="I596" s="113"/>
      <c r="J596" s="113"/>
      <c r="K596" s="113"/>
      <c r="L596" s="113"/>
      <c r="M596" s="133"/>
    </row>
    <row r="597" spans="1:13" ht="15.75" x14ac:dyDescent="0.25">
      <c r="A597" s="61" t="s">
        <v>838</v>
      </c>
      <c r="B597" s="14"/>
      <c r="C597" s="15" t="s">
        <v>839</v>
      </c>
      <c r="D597" s="14"/>
      <c r="E597" s="33"/>
      <c r="F597" s="16"/>
      <c r="G597" s="17"/>
      <c r="H597" s="111"/>
      <c r="I597" s="111"/>
      <c r="J597" s="111"/>
      <c r="K597" s="111"/>
      <c r="L597" s="111"/>
      <c r="M597" s="112"/>
    </row>
    <row r="598" spans="1:13" x14ac:dyDescent="0.2">
      <c r="A598" s="177"/>
      <c r="B598" s="33"/>
      <c r="C598" s="33"/>
      <c r="D598" s="33"/>
      <c r="E598" s="33"/>
      <c r="F598" s="81"/>
      <c r="G598" s="82"/>
      <c r="H598" s="137"/>
      <c r="I598" s="137"/>
      <c r="J598" s="137"/>
      <c r="K598" s="137"/>
      <c r="L598" s="137"/>
      <c r="M598" s="83"/>
    </row>
    <row r="599" spans="1:13" ht="15.75" x14ac:dyDescent="0.25">
      <c r="A599" s="61" t="s">
        <v>840</v>
      </c>
      <c r="B599" s="14"/>
      <c r="C599" s="15" t="s">
        <v>841</v>
      </c>
      <c r="D599" s="14"/>
      <c r="E599" s="33"/>
      <c r="F599" s="16">
        <f t="shared" ref="F599" si="132">SUM(F600:F610)</f>
        <v>0</v>
      </c>
      <c r="G599" s="17">
        <f t="shared" ref="G599:M599" si="133">SUM(G600:G610)</f>
        <v>0</v>
      </c>
      <c r="H599" s="111">
        <f t="shared" si="133"/>
        <v>0</v>
      </c>
      <c r="I599" s="111">
        <f t="shared" si="133"/>
        <v>0</v>
      </c>
      <c r="J599" s="111">
        <f t="shared" si="133"/>
        <v>0</v>
      </c>
      <c r="K599" s="111">
        <f t="shared" si="133"/>
        <v>0</v>
      </c>
      <c r="L599" s="111">
        <f t="shared" si="133"/>
        <v>0</v>
      </c>
      <c r="M599" s="112">
        <f t="shared" si="133"/>
        <v>0</v>
      </c>
    </row>
    <row r="600" spans="1:13" ht="15.75" x14ac:dyDescent="0.25">
      <c r="A600" s="61" t="s">
        <v>842</v>
      </c>
      <c r="B600" s="14"/>
      <c r="C600" s="14"/>
      <c r="D600" s="14" t="s">
        <v>736</v>
      </c>
      <c r="E600" s="33"/>
      <c r="F600" s="22"/>
      <c r="G600" s="23"/>
      <c r="H600" s="113"/>
      <c r="I600" s="113"/>
      <c r="J600" s="113"/>
      <c r="K600" s="113"/>
      <c r="L600" s="113"/>
      <c r="M600" s="133"/>
    </row>
    <row r="601" spans="1:13" ht="15.75" x14ac:dyDescent="0.25">
      <c r="A601" s="61" t="s">
        <v>843</v>
      </c>
      <c r="B601" s="14"/>
      <c r="C601" s="14"/>
      <c r="D601" s="14" t="s">
        <v>738</v>
      </c>
      <c r="E601" s="33"/>
      <c r="F601" s="22"/>
      <c r="G601" s="23"/>
      <c r="H601" s="113"/>
      <c r="I601" s="113"/>
      <c r="J601" s="113"/>
      <c r="K601" s="113"/>
      <c r="L601" s="113"/>
      <c r="M601" s="133"/>
    </row>
    <row r="602" spans="1:13" ht="15.75" x14ac:dyDescent="0.25">
      <c r="A602" s="61" t="s">
        <v>844</v>
      </c>
      <c r="B602" s="14"/>
      <c r="C602" s="14"/>
      <c r="D602" s="14" t="s">
        <v>740</v>
      </c>
      <c r="E602" s="33"/>
      <c r="F602" s="22"/>
      <c r="G602" s="23"/>
      <c r="H602" s="113"/>
      <c r="I602" s="113"/>
      <c r="J602" s="113"/>
      <c r="K602" s="113"/>
      <c r="L602" s="113"/>
      <c r="M602" s="133"/>
    </row>
    <row r="603" spans="1:13" ht="15.75" x14ac:dyDescent="0.25">
      <c r="A603" s="61" t="s">
        <v>845</v>
      </c>
      <c r="B603" s="14"/>
      <c r="C603" s="14"/>
      <c r="D603" s="14" t="s">
        <v>742</v>
      </c>
      <c r="E603" s="33"/>
      <c r="F603" s="22"/>
      <c r="G603" s="23"/>
      <c r="H603" s="113"/>
      <c r="I603" s="113"/>
      <c r="J603" s="113"/>
      <c r="K603" s="113"/>
      <c r="L603" s="113"/>
      <c r="M603" s="133"/>
    </row>
    <row r="604" spans="1:13" ht="15.75" x14ac:dyDescent="0.25">
      <c r="A604" s="61" t="s">
        <v>846</v>
      </c>
      <c r="B604" s="14"/>
      <c r="C604" s="14"/>
      <c r="D604" s="14" t="s">
        <v>744</v>
      </c>
      <c r="E604" s="33"/>
      <c r="F604" s="22"/>
      <c r="G604" s="23"/>
      <c r="H604" s="113"/>
      <c r="I604" s="113"/>
      <c r="J604" s="113"/>
      <c r="K604" s="113"/>
      <c r="L604" s="113"/>
      <c r="M604" s="133"/>
    </row>
    <row r="605" spans="1:13" ht="15.75" x14ac:dyDescent="0.25">
      <c r="A605" s="61" t="s">
        <v>847</v>
      </c>
      <c r="B605" s="14"/>
      <c r="C605" s="14"/>
      <c r="D605" s="14" t="s">
        <v>746</v>
      </c>
      <c r="E605" s="33"/>
      <c r="F605" s="22"/>
      <c r="G605" s="23"/>
      <c r="H605" s="113"/>
      <c r="I605" s="113"/>
      <c r="J605" s="113"/>
      <c r="K605" s="113"/>
      <c r="L605" s="113"/>
      <c r="M605" s="133"/>
    </row>
    <row r="606" spans="1:13" ht="15.75" x14ac:dyDescent="0.25">
      <c r="A606" s="61" t="s">
        <v>848</v>
      </c>
      <c r="B606" s="14"/>
      <c r="C606" s="14"/>
      <c r="D606" s="14" t="s">
        <v>748</v>
      </c>
      <c r="E606" s="33"/>
      <c r="F606" s="22"/>
      <c r="G606" s="23"/>
      <c r="H606" s="113"/>
      <c r="I606" s="113"/>
      <c r="J606" s="113"/>
      <c r="K606" s="113"/>
      <c r="L606" s="113"/>
      <c r="M606" s="133"/>
    </row>
    <row r="607" spans="1:13" ht="15.75" x14ac:dyDescent="0.25">
      <c r="A607" s="61" t="s">
        <v>849</v>
      </c>
      <c r="B607" s="14"/>
      <c r="C607" s="14"/>
      <c r="D607" s="14" t="s">
        <v>750</v>
      </c>
      <c r="E607" s="33"/>
      <c r="F607" s="22"/>
      <c r="G607" s="23"/>
      <c r="H607" s="113"/>
      <c r="I607" s="113"/>
      <c r="J607" s="113"/>
      <c r="K607" s="113"/>
      <c r="L607" s="113"/>
      <c r="M607" s="133"/>
    </row>
    <row r="608" spans="1:13" ht="15.75" x14ac:dyDescent="0.25">
      <c r="A608" s="61" t="s">
        <v>850</v>
      </c>
      <c r="B608" s="14"/>
      <c r="C608" s="14"/>
      <c r="D608" s="14" t="s">
        <v>752</v>
      </c>
      <c r="E608" s="33"/>
      <c r="F608" s="22"/>
      <c r="G608" s="23"/>
      <c r="H608" s="113"/>
      <c r="I608" s="113"/>
      <c r="J608" s="113"/>
      <c r="K608" s="113"/>
      <c r="L608" s="113"/>
      <c r="M608" s="133"/>
    </row>
    <row r="609" spans="1:13" ht="15.75" x14ac:dyDescent="0.25">
      <c r="A609" s="61" t="s">
        <v>851</v>
      </c>
      <c r="B609" s="14"/>
      <c r="C609" s="14"/>
      <c r="D609" s="14" t="s">
        <v>754</v>
      </c>
      <c r="E609" s="33"/>
      <c r="F609" s="22"/>
      <c r="G609" s="23"/>
      <c r="H609" s="113"/>
      <c r="I609" s="113"/>
      <c r="J609" s="113"/>
      <c r="K609" s="113"/>
      <c r="L609" s="113"/>
      <c r="M609" s="133"/>
    </row>
    <row r="610" spans="1:13" ht="15.75" x14ac:dyDescent="0.25">
      <c r="A610" s="61" t="s">
        <v>852</v>
      </c>
      <c r="B610" s="14"/>
      <c r="C610" s="14"/>
      <c r="D610" s="14" t="s">
        <v>756</v>
      </c>
      <c r="E610" s="33"/>
      <c r="F610" s="22"/>
      <c r="G610" s="23"/>
      <c r="H610" s="113"/>
      <c r="I610" s="113"/>
      <c r="J610" s="113"/>
      <c r="K610" s="113"/>
      <c r="L610" s="113"/>
      <c r="M610" s="133"/>
    </row>
    <row r="611" spans="1:13" ht="15.75" x14ac:dyDescent="0.25">
      <c r="A611" s="176"/>
      <c r="B611" s="14"/>
      <c r="C611" s="15"/>
      <c r="D611" s="14"/>
      <c r="E611" s="33"/>
      <c r="F611" s="22"/>
      <c r="G611" s="23"/>
      <c r="H611" s="113"/>
      <c r="I611" s="113"/>
      <c r="J611" s="113"/>
      <c r="K611" s="113"/>
      <c r="L611" s="113"/>
      <c r="M611" s="133"/>
    </row>
    <row r="612" spans="1:13" ht="15.75" x14ac:dyDescent="0.25">
      <c r="A612" s="61" t="s">
        <v>853</v>
      </c>
      <c r="B612" s="14"/>
      <c r="C612" s="15" t="s">
        <v>854</v>
      </c>
      <c r="D612" s="14"/>
      <c r="E612" s="33"/>
      <c r="F612" s="16">
        <f t="shared" ref="F612" si="134">SUM(F613:F623)</f>
        <v>0</v>
      </c>
      <c r="G612" s="17">
        <f t="shared" ref="G612:M612" si="135">SUM(G613:G623)</f>
        <v>0</v>
      </c>
      <c r="H612" s="111">
        <f t="shared" si="135"/>
        <v>0</v>
      </c>
      <c r="I612" s="111">
        <f t="shared" si="135"/>
        <v>0</v>
      </c>
      <c r="J612" s="111">
        <f t="shared" si="135"/>
        <v>0</v>
      </c>
      <c r="K612" s="111">
        <f t="shared" si="135"/>
        <v>0</v>
      </c>
      <c r="L612" s="111">
        <f t="shared" si="135"/>
        <v>0</v>
      </c>
      <c r="M612" s="112">
        <f t="shared" si="135"/>
        <v>0</v>
      </c>
    </row>
    <row r="613" spans="1:13" ht="15.75" x14ac:dyDescent="0.25">
      <c r="A613" s="61" t="s">
        <v>855</v>
      </c>
      <c r="B613" s="14"/>
      <c r="C613" s="15"/>
      <c r="D613" s="14" t="s">
        <v>760</v>
      </c>
      <c r="E613" s="33"/>
      <c r="F613" s="115"/>
      <c r="G613" s="116"/>
      <c r="H613" s="117"/>
      <c r="I613" s="117"/>
      <c r="J613" s="117"/>
      <c r="K613" s="117"/>
      <c r="L613" s="117"/>
      <c r="M613" s="138"/>
    </row>
    <row r="614" spans="1:13" ht="15.75" x14ac:dyDescent="0.25">
      <c r="A614" s="61" t="s">
        <v>856</v>
      </c>
      <c r="B614" s="14"/>
      <c r="C614" s="15"/>
      <c r="D614" s="14" t="s">
        <v>762</v>
      </c>
      <c r="E614" s="33"/>
      <c r="F614" s="22"/>
      <c r="G614" s="23"/>
      <c r="H614" s="113"/>
      <c r="I614" s="113"/>
      <c r="J614" s="113"/>
      <c r="K614" s="113"/>
      <c r="L614" s="113"/>
      <c r="M614" s="133"/>
    </row>
    <row r="615" spans="1:13" ht="15.75" x14ac:dyDescent="0.25">
      <c r="A615" s="61" t="s">
        <v>857</v>
      </c>
      <c r="B615" s="14"/>
      <c r="C615" s="15"/>
      <c r="D615" s="14" t="s">
        <v>764</v>
      </c>
      <c r="E615" s="33"/>
      <c r="F615" s="22"/>
      <c r="G615" s="23"/>
      <c r="H615" s="113"/>
      <c r="I615" s="113"/>
      <c r="J615" s="113"/>
      <c r="K615" s="113"/>
      <c r="L615" s="113"/>
      <c r="M615" s="133"/>
    </row>
    <row r="616" spans="1:13" ht="15.75" x14ac:dyDescent="0.25">
      <c r="A616" s="61" t="s">
        <v>858</v>
      </c>
      <c r="B616" s="14"/>
      <c r="C616" s="15"/>
      <c r="D616" s="14" t="s">
        <v>766</v>
      </c>
      <c r="E616" s="33"/>
      <c r="F616" s="22"/>
      <c r="G616" s="23"/>
      <c r="H616" s="113"/>
      <c r="I616" s="113"/>
      <c r="J616" s="113"/>
      <c r="K616" s="113"/>
      <c r="L616" s="113"/>
      <c r="M616" s="133"/>
    </row>
    <row r="617" spans="1:13" ht="15.75" x14ac:dyDescent="0.25">
      <c r="A617" s="61" t="s">
        <v>859</v>
      </c>
      <c r="B617" s="14"/>
      <c r="C617" s="15"/>
      <c r="D617" s="14" t="s">
        <v>768</v>
      </c>
      <c r="E617" s="33"/>
      <c r="F617" s="22"/>
      <c r="G617" s="23"/>
      <c r="H617" s="113"/>
      <c r="I617" s="113"/>
      <c r="J617" s="113"/>
      <c r="K617" s="113"/>
      <c r="L617" s="113"/>
      <c r="M617" s="133"/>
    </row>
    <row r="618" spans="1:13" ht="15.75" x14ac:dyDescent="0.25">
      <c r="A618" s="61" t="s">
        <v>860</v>
      </c>
      <c r="B618" s="14"/>
      <c r="C618" s="15"/>
      <c r="D618" s="14" t="s">
        <v>770</v>
      </c>
      <c r="E618" s="33"/>
      <c r="F618" s="22"/>
      <c r="G618" s="23"/>
      <c r="H618" s="113"/>
      <c r="I618" s="113"/>
      <c r="J618" s="113"/>
      <c r="K618" s="113"/>
      <c r="L618" s="113"/>
      <c r="M618" s="133"/>
    </row>
    <row r="619" spans="1:13" ht="15.75" x14ac:dyDescent="0.25">
      <c r="A619" s="61" t="s">
        <v>861</v>
      </c>
      <c r="B619" s="14"/>
      <c r="C619" s="15"/>
      <c r="D619" s="14" t="s">
        <v>772</v>
      </c>
      <c r="E619" s="33"/>
      <c r="F619" s="22"/>
      <c r="G619" s="23"/>
      <c r="H619" s="113"/>
      <c r="I619" s="113"/>
      <c r="J619" s="113"/>
      <c r="K619" s="113"/>
      <c r="L619" s="113"/>
      <c r="M619" s="133"/>
    </row>
    <row r="620" spans="1:13" ht="15.75" x14ac:dyDescent="0.25">
      <c r="A620" s="61" t="s">
        <v>862</v>
      </c>
      <c r="B620" s="14"/>
      <c r="C620" s="15"/>
      <c r="D620" s="14" t="s">
        <v>774</v>
      </c>
      <c r="E620" s="33"/>
      <c r="F620" s="22"/>
      <c r="G620" s="23"/>
      <c r="H620" s="113"/>
      <c r="I620" s="113"/>
      <c r="J620" s="113"/>
      <c r="K620" s="113"/>
      <c r="L620" s="113"/>
      <c r="M620" s="133"/>
    </row>
    <row r="621" spans="1:13" ht="15.75" x14ac:dyDescent="0.25">
      <c r="A621" s="61" t="s">
        <v>863</v>
      </c>
      <c r="B621" s="14"/>
      <c r="C621" s="15"/>
      <c r="D621" s="14" t="s">
        <v>776</v>
      </c>
      <c r="E621" s="33"/>
      <c r="F621" s="22"/>
      <c r="G621" s="23"/>
      <c r="H621" s="113"/>
      <c r="I621" s="113"/>
      <c r="J621" s="113"/>
      <c r="K621" s="113"/>
      <c r="L621" s="113"/>
      <c r="M621" s="133"/>
    </row>
    <row r="622" spans="1:13" ht="15.75" x14ac:dyDescent="0.25">
      <c r="A622" s="61" t="s">
        <v>864</v>
      </c>
      <c r="B622" s="14"/>
      <c r="C622" s="15"/>
      <c r="D622" s="14" t="s">
        <v>778</v>
      </c>
      <c r="E622" s="33"/>
      <c r="F622" s="22"/>
      <c r="G622" s="23"/>
      <c r="H622" s="113"/>
      <c r="I622" s="113"/>
      <c r="J622" s="113"/>
      <c r="K622" s="113"/>
      <c r="L622" s="113"/>
      <c r="M622" s="133"/>
    </row>
    <row r="623" spans="1:13" ht="16.5" thickBot="1" x14ac:dyDescent="0.3">
      <c r="A623" s="61" t="s">
        <v>865</v>
      </c>
      <c r="B623" s="14"/>
      <c r="C623" s="15"/>
      <c r="D623" s="14" t="s">
        <v>756</v>
      </c>
      <c r="E623" s="9"/>
      <c r="F623" s="22"/>
      <c r="G623" s="23"/>
      <c r="H623" s="113"/>
      <c r="I623" s="113"/>
      <c r="J623" s="113"/>
      <c r="K623" s="113"/>
      <c r="L623" s="113"/>
      <c r="M623" s="133"/>
    </row>
    <row r="624" spans="1:13" ht="15.75" x14ac:dyDescent="0.25">
      <c r="A624" s="181"/>
      <c r="B624" s="86"/>
      <c r="C624" s="87"/>
      <c r="D624" s="85"/>
      <c r="E624" s="9"/>
      <c r="F624" s="68"/>
      <c r="G624" s="68"/>
      <c r="H624" s="68"/>
      <c r="I624" s="68"/>
      <c r="J624" s="68"/>
      <c r="K624" s="68"/>
      <c r="L624" s="68"/>
      <c r="M624" s="139"/>
    </row>
    <row r="625" spans="1:16" ht="16.5" thickBot="1" x14ac:dyDescent="0.3">
      <c r="A625" s="181"/>
      <c r="B625" s="86"/>
      <c r="C625" s="87"/>
      <c r="D625" s="85"/>
      <c r="E625" s="9"/>
      <c r="F625" s="69"/>
      <c r="G625" s="69"/>
      <c r="H625" s="69"/>
      <c r="I625" s="69"/>
      <c r="J625" s="69"/>
      <c r="K625" s="69"/>
      <c r="L625" s="69"/>
      <c r="M625" s="140"/>
    </row>
    <row r="626" spans="1:16" ht="29.25" customHeight="1" x14ac:dyDescent="0.25">
      <c r="A626" s="5">
        <v>11</v>
      </c>
      <c r="B626" s="195" t="s">
        <v>732</v>
      </c>
      <c r="C626" s="196"/>
      <c r="D626" s="197"/>
      <c r="E626" s="9"/>
      <c r="F626" s="212"/>
      <c r="G626" s="199"/>
      <c r="H626" s="199"/>
      <c r="I626" s="199"/>
      <c r="J626" s="199"/>
      <c r="K626" s="199"/>
      <c r="L626" s="199"/>
      <c r="M626" s="200"/>
    </row>
    <row r="627" spans="1:16" s="8" customFormat="1" ht="15.75" thickBot="1" x14ac:dyDescent="0.3">
      <c r="A627" s="174"/>
      <c r="B627" s="10"/>
      <c r="C627" s="10"/>
      <c r="D627" s="10"/>
      <c r="E627" s="9"/>
      <c r="F627" s="11" t="s">
        <v>910</v>
      </c>
      <c r="G627" s="12" t="s">
        <v>911</v>
      </c>
      <c r="H627" s="12" t="s">
        <v>966</v>
      </c>
      <c r="I627" s="12" t="s">
        <v>967</v>
      </c>
      <c r="J627" s="12" t="s">
        <v>964</v>
      </c>
      <c r="K627" s="12" t="s">
        <v>965</v>
      </c>
      <c r="L627" s="12" t="s">
        <v>912</v>
      </c>
      <c r="M627" s="13" t="s">
        <v>913</v>
      </c>
      <c r="N627" s="7"/>
      <c r="O627" s="7"/>
      <c r="P627" s="7"/>
    </row>
    <row r="628" spans="1:16" ht="15.75" x14ac:dyDescent="0.25">
      <c r="A628" s="61" t="s">
        <v>866</v>
      </c>
      <c r="B628" s="14"/>
      <c r="C628" s="15" t="s">
        <v>867</v>
      </c>
      <c r="D628" s="14"/>
      <c r="E628" s="33"/>
      <c r="F628" s="16">
        <f t="shared" ref="F628" si="136">SUM(F629:F633)</f>
        <v>0</v>
      </c>
      <c r="G628" s="17">
        <f t="shared" ref="G628:M628" si="137">SUM(G629:G633)</f>
        <v>0</v>
      </c>
      <c r="H628" s="111">
        <f t="shared" si="137"/>
        <v>0</v>
      </c>
      <c r="I628" s="111">
        <f t="shared" si="137"/>
        <v>0</v>
      </c>
      <c r="J628" s="111">
        <f t="shared" si="137"/>
        <v>0</v>
      </c>
      <c r="K628" s="111">
        <f t="shared" si="137"/>
        <v>0</v>
      </c>
      <c r="L628" s="111">
        <f t="shared" si="137"/>
        <v>0</v>
      </c>
      <c r="M628" s="112">
        <f t="shared" si="137"/>
        <v>0</v>
      </c>
    </row>
    <row r="629" spans="1:16" ht="15.75" x14ac:dyDescent="0.25">
      <c r="A629" s="61" t="s">
        <v>868</v>
      </c>
      <c r="B629" s="14"/>
      <c r="C629" s="15"/>
      <c r="D629" s="14" t="s">
        <v>869</v>
      </c>
      <c r="E629" s="33"/>
      <c r="F629" s="22"/>
      <c r="G629" s="23"/>
      <c r="H629" s="113"/>
      <c r="I629" s="113"/>
      <c r="J629" s="113"/>
      <c r="K629" s="113"/>
      <c r="L629" s="113"/>
      <c r="M629" s="133"/>
    </row>
    <row r="630" spans="1:16" ht="15.75" x14ac:dyDescent="0.25">
      <c r="A630" s="61" t="s">
        <v>870</v>
      </c>
      <c r="B630" s="14"/>
      <c r="C630" s="15"/>
      <c r="D630" s="14" t="s">
        <v>871</v>
      </c>
      <c r="E630" s="33"/>
      <c r="F630" s="22"/>
      <c r="G630" s="23"/>
      <c r="H630" s="113"/>
      <c r="I630" s="113"/>
      <c r="J630" s="113"/>
      <c r="K630" s="113"/>
      <c r="L630" s="113"/>
      <c r="M630" s="133"/>
    </row>
    <row r="631" spans="1:16" ht="15.75" x14ac:dyDescent="0.25">
      <c r="A631" s="61" t="s">
        <v>872</v>
      </c>
      <c r="B631" s="14"/>
      <c r="C631" s="15"/>
      <c r="D631" s="14" t="s">
        <v>873</v>
      </c>
      <c r="E631" s="33"/>
      <c r="F631" s="22"/>
      <c r="G631" s="23"/>
      <c r="H631" s="113"/>
      <c r="I631" s="113"/>
      <c r="J631" s="113"/>
      <c r="K631" s="113"/>
      <c r="L631" s="113"/>
      <c r="M631" s="133"/>
    </row>
    <row r="632" spans="1:16" ht="15.75" x14ac:dyDescent="0.25">
      <c r="A632" s="61" t="s">
        <v>874</v>
      </c>
      <c r="B632" s="14"/>
      <c r="C632" s="15"/>
      <c r="D632" s="14" t="s">
        <v>875</v>
      </c>
      <c r="E632" s="33"/>
      <c r="F632" s="22"/>
      <c r="G632" s="23"/>
      <c r="H632" s="113"/>
      <c r="I632" s="113"/>
      <c r="J632" s="113"/>
      <c r="K632" s="113"/>
      <c r="L632" s="113"/>
      <c r="M632" s="133"/>
    </row>
    <row r="633" spans="1:16" ht="15.75" x14ac:dyDescent="0.25">
      <c r="A633" s="61" t="s">
        <v>876</v>
      </c>
      <c r="B633" s="14"/>
      <c r="C633" s="15"/>
      <c r="D633" s="14" t="s">
        <v>158</v>
      </c>
      <c r="E633" s="33"/>
      <c r="F633" s="22"/>
      <c r="G633" s="23"/>
      <c r="H633" s="113"/>
      <c r="I633" s="113"/>
      <c r="J633" s="113"/>
      <c r="K633" s="113"/>
      <c r="L633" s="113"/>
      <c r="M633" s="133"/>
    </row>
    <row r="634" spans="1:16" ht="15.75" x14ac:dyDescent="0.25">
      <c r="A634" s="61"/>
      <c r="B634" s="14"/>
      <c r="C634" s="15"/>
      <c r="D634" s="14"/>
      <c r="E634" s="33"/>
      <c r="F634" s="22"/>
      <c r="G634" s="23"/>
      <c r="H634" s="113"/>
      <c r="I634" s="113"/>
      <c r="J634" s="113"/>
      <c r="K634" s="113"/>
      <c r="L634" s="113"/>
      <c r="M634" s="133"/>
    </row>
    <row r="635" spans="1:16" ht="15.75" x14ac:dyDescent="0.25">
      <c r="A635" s="61" t="s">
        <v>877</v>
      </c>
      <c r="B635" s="14"/>
      <c r="C635" s="15" t="s">
        <v>878</v>
      </c>
      <c r="D635" s="14"/>
      <c r="E635" s="33"/>
      <c r="F635" s="16">
        <f t="shared" ref="F635" si="138">SUM(F636:F640)</f>
        <v>0</v>
      </c>
      <c r="G635" s="17">
        <f t="shared" ref="G635:M635" si="139">SUM(G636:G640)</f>
        <v>0</v>
      </c>
      <c r="H635" s="111">
        <f t="shared" si="139"/>
        <v>0</v>
      </c>
      <c r="I635" s="111">
        <f t="shared" si="139"/>
        <v>0</v>
      </c>
      <c r="J635" s="111">
        <f t="shared" si="139"/>
        <v>0</v>
      </c>
      <c r="K635" s="111">
        <f t="shared" si="139"/>
        <v>0</v>
      </c>
      <c r="L635" s="111">
        <f t="shared" si="139"/>
        <v>0</v>
      </c>
      <c r="M635" s="112">
        <f t="shared" si="139"/>
        <v>0</v>
      </c>
    </row>
    <row r="636" spans="1:16" ht="15.75" x14ac:dyDescent="0.25">
      <c r="A636" s="61" t="s">
        <v>879</v>
      </c>
      <c r="B636" s="14"/>
      <c r="C636" s="15"/>
      <c r="D636" s="14" t="s">
        <v>869</v>
      </c>
      <c r="E636" s="33"/>
      <c r="F636" s="115"/>
      <c r="G636" s="116"/>
      <c r="H636" s="117"/>
      <c r="I636" s="117"/>
      <c r="J636" s="117"/>
      <c r="K636" s="117"/>
      <c r="L636" s="117"/>
      <c r="M636" s="138"/>
    </row>
    <row r="637" spans="1:16" ht="15.75" x14ac:dyDescent="0.25">
      <c r="A637" s="61" t="s">
        <v>880</v>
      </c>
      <c r="B637" s="14"/>
      <c r="C637" s="15"/>
      <c r="D637" s="14" t="s">
        <v>871</v>
      </c>
      <c r="E637" s="33"/>
      <c r="F637" s="22"/>
      <c r="G637" s="23"/>
      <c r="H637" s="113"/>
      <c r="I637" s="113"/>
      <c r="J637" s="113"/>
      <c r="K637" s="113"/>
      <c r="L637" s="113"/>
      <c r="M637" s="133"/>
    </row>
    <row r="638" spans="1:16" ht="15.75" x14ac:dyDescent="0.25">
      <c r="A638" s="61" t="s">
        <v>881</v>
      </c>
      <c r="B638" s="14"/>
      <c r="C638" s="15"/>
      <c r="D638" s="14" t="s">
        <v>873</v>
      </c>
      <c r="E638" s="33"/>
      <c r="F638" s="22"/>
      <c r="G638" s="23"/>
      <c r="H638" s="113"/>
      <c r="I638" s="113"/>
      <c r="J638" s="113"/>
      <c r="K638" s="113"/>
      <c r="L638" s="113"/>
      <c r="M638" s="133"/>
    </row>
    <row r="639" spans="1:16" ht="15.75" x14ac:dyDescent="0.25">
      <c r="A639" s="61" t="s">
        <v>882</v>
      </c>
      <c r="B639" s="14"/>
      <c r="C639" s="15"/>
      <c r="D639" s="14" t="s">
        <v>875</v>
      </c>
      <c r="E639" s="33"/>
      <c r="F639" s="22"/>
      <c r="G639" s="23"/>
      <c r="H639" s="113"/>
      <c r="I639" s="113"/>
      <c r="J639" s="113"/>
      <c r="K639" s="113"/>
      <c r="L639" s="113"/>
      <c r="M639" s="133"/>
    </row>
    <row r="640" spans="1:16" ht="15.75" x14ac:dyDescent="0.25">
      <c r="A640" s="61" t="s">
        <v>883</v>
      </c>
      <c r="B640" s="14"/>
      <c r="C640" s="15"/>
      <c r="D640" s="14" t="s">
        <v>158</v>
      </c>
      <c r="E640" s="33"/>
      <c r="F640" s="22"/>
      <c r="G640" s="23"/>
      <c r="H640" s="113"/>
      <c r="I640" s="113"/>
      <c r="J640" s="113"/>
      <c r="K640" s="113"/>
      <c r="L640" s="113"/>
      <c r="M640" s="133"/>
    </row>
    <row r="641" spans="1:15" ht="15.75" x14ac:dyDescent="0.25">
      <c r="A641" s="61"/>
      <c r="B641" s="14"/>
      <c r="C641" s="15"/>
      <c r="D641" s="14"/>
      <c r="E641" s="33"/>
      <c r="F641" s="22"/>
      <c r="G641" s="23"/>
      <c r="H641" s="113"/>
      <c r="I641" s="113"/>
      <c r="J641" s="113"/>
      <c r="K641" s="113"/>
      <c r="L641" s="113"/>
      <c r="M641" s="133"/>
    </row>
    <row r="642" spans="1:15" ht="15.75" x14ac:dyDescent="0.25">
      <c r="A642" s="61" t="s">
        <v>884</v>
      </c>
      <c r="B642" s="14"/>
      <c r="C642" s="15" t="s">
        <v>885</v>
      </c>
      <c r="D642" s="14"/>
      <c r="E642" s="33"/>
      <c r="F642" s="16">
        <f t="shared" ref="F642" si="140">SUM(F643:F647)</f>
        <v>0</v>
      </c>
      <c r="G642" s="17">
        <f t="shared" ref="G642:M642" si="141">SUM(G643:G647)</f>
        <v>0</v>
      </c>
      <c r="H642" s="111">
        <f t="shared" si="141"/>
        <v>0</v>
      </c>
      <c r="I642" s="111">
        <f t="shared" si="141"/>
        <v>0</v>
      </c>
      <c r="J642" s="111">
        <f t="shared" si="141"/>
        <v>0</v>
      </c>
      <c r="K642" s="111">
        <f t="shared" si="141"/>
        <v>0</v>
      </c>
      <c r="L642" s="111">
        <f t="shared" si="141"/>
        <v>0</v>
      </c>
      <c r="M642" s="112">
        <f t="shared" si="141"/>
        <v>0</v>
      </c>
    </row>
    <row r="643" spans="1:15" ht="15.75" x14ac:dyDescent="0.25">
      <c r="A643" s="61" t="s">
        <v>886</v>
      </c>
      <c r="B643" s="14"/>
      <c r="C643" s="15"/>
      <c r="D643" s="14" t="s">
        <v>869</v>
      </c>
      <c r="E643" s="33"/>
      <c r="F643" s="22"/>
      <c r="G643" s="23"/>
      <c r="H643" s="113"/>
      <c r="I643" s="113"/>
      <c r="J643" s="113"/>
      <c r="K643" s="113"/>
      <c r="L643" s="113"/>
      <c r="M643" s="133"/>
    </row>
    <row r="644" spans="1:15" ht="15.75" x14ac:dyDescent="0.25">
      <c r="A644" s="61" t="s">
        <v>887</v>
      </c>
      <c r="B644" s="14"/>
      <c r="C644" s="15"/>
      <c r="D644" s="14" t="s">
        <v>871</v>
      </c>
      <c r="E644" s="33"/>
      <c r="F644" s="22"/>
      <c r="G644" s="23"/>
      <c r="H644" s="113"/>
      <c r="I644" s="113"/>
      <c r="J644" s="113"/>
      <c r="K644" s="113"/>
      <c r="L644" s="113"/>
      <c r="M644" s="133"/>
    </row>
    <row r="645" spans="1:15" ht="15.75" x14ac:dyDescent="0.25">
      <c r="A645" s="61" t="s">
        <v>888</v>
      </c>
      <c r="B645" s="14"/>
      <c r="C645" s="15"/>
      <c r="D645" s="14" t="s">
        <v>873</v>
      </c>
      <c r="E645" s="33"/>
      <c r="F645" s="22"/>
      <c r="G645" s="23"/>
      <c r="H645" s="113"/>
      <c r="I645" s="113"/>
      <c r="J645" s="113"/>
      <c r="K645" s="113"/>
      <c r="L645" s="113"/>
      <c r="M645" s="133"/>
    </row>
    <row r="646" spans="1:15" ht="15.75" x14ac:dyDescent="0.25">
      <c r="A646" s="61" t="s">
        <v>889</v>
      </c>
      <c r="B646" s="14"/>
      <c r="C646" s="15"/>
      <c r="D646" s="14" t="s">
        <v>875</v>
      </c>
      <c r="E646" s="33"/>
      <c r="F646" s="22"/>
      <c r="G646" s="23"/>
      <c r="H646" s="113"/>
      <c r="I646" s="113"/>
      <c r="J646" s="113"/>
      <c r="K646" s="113"/>
      <c r="L646" s="113"/>
      <c r="M646" s="133"/>
    </row>
    <row r="647" spans="1:15" ht="15.75" x14ac:dyDescent="0.25">
      <c r="A647" s="61" t="s">
        <v>890</v>
      </c>
      <c r="B647" s="14"/>
      <c r="C647" s="15"/>
      <c r="D647" s="14" t="s">
        <v>158</v>
      </c>
      <c r="E647" s="33"/>
      <c r="F647" s="22"/>
      <c r="G647" s="23"/>
      <c r="H647" s="113"/>
      <c r="I647" s="113"/>
      <c r="J647" s="113"/>
      <c r="K647" s="113"/>
      <c r="L647" s="113"/>
      <c r="M647" s="133"/>
    </row>
    <row r="648" spans="1:15" ht="15.75" x14ac:dyDescent="0.25">
      <c r="A648" s="61"/>
      <c r="B648" s="14"/>
      <c r="C648" s="15"/>
      <c r="D648" s="14"/>
      <c r="E648" s="33"/>
      <c r="F648" s="22"/>
      <c r="G648" s="23"/>
      <c r="H648" s="113"/>
      <c r="I648" s="113"/>
      <c r="J648" s="113"/>
      <c r="K648" s="113"/>
      <c r="L648" s="113"/>
      <c r="M648" s="133"/>
    </row>
    <row r="649" spans="1:15" ht="15.75" x14ac:dyDescent="0.25">
      <c r="A649" s="61" t="s">
        <v>891</v>
      </c>
      <c r="B649" s="14"/>
      <c r="C649" s="15" t="s">
        <v>892</v>
      </c>
      <c r="D649" s="14"/>
      <c r="E649" s="33"/>
      <c r="F649" s="16"/>
      <c r="G649" s="17"/>
      <c r="H649" s="111"/>
      <c r="I649" s="111"/>
      <c r="J649" s="111"/>
      <c r="K649" s="111"/>
      <c r="L649" s="111"/>
      <c r="M649" s="112"/>
    </row>
    <row r="650" spans="1:15" ht="15.75" x14ac:dyDescent="0.25">
      <c r="A650" s="61"/>
      <c r="B650" s="14"/>
      <c r="C650" s="15"/>
      <c r="D650" s="14"/>
      <c r="E650" s="33"/>
      <c r="F650" s="22"/>
      <c r="G650" s="23"/>
      <c r="H650" s="113"/>
      <c r="I650" s="113"/>
      <c r="J650" s="113"/>
      <c r="K650" s="113"/>
      <c r="L650" s="113"/>
      <c r="M650" s="133"/>
    </row>
    <row r="651" spans="1:15" ht="15.75" x14ac:dyDescent="0.25">
      <c r="A651" s="61" t="s">
        <v>893</v>
      </c>
      <c r="B651" s="14"/>
      <c r="C651" s="15" t="s">
        <v>158</v>
      </c>
      <c r="D651" s="14"/>
      <c r="E651" s="33"/>
      <c r="F651" s="16"/>
      <c r="G651" s="17"/>
      <c r="H651" s="111"/>
      <c r="I651" s="111"/>
      <c r="J651" s="111"/>
      <c r="K651" s="111"/>
      <c r="L651" s="111"/>
      <c r="M651" s="112"/>
    </row>
    <row r="652" spans="1:15" ht="15.75" x14ac:dyDescent="0.25">
      <c r="A652" s="61"/>
      <c r="B652" s="14"/>
      <c r="C652" s="15"/>
      <c r="D652" s="14"/>
      <c r="E652" s="33"/>
      <c r="F652" s="74"/>
      <c r="G652" s="75"/>
      <c r="H652" s="135"/>
      <c r="I652" s="135"/>
      <c r="J652" s="135"/>
      <c r="K652" s="135"/>
      <c r="L652" s="135"/>
      <c r="M652" s="141"/>
    </row>
    <row r="653" spans="1:15" ht="19.5" thickBot="1" x14ac:dyDescent="0.35">
      <c r="A653" s="61"/>
      <c r="B653" s="25" t="s">
        <v>894</v>
      </c>
      <c r="C653" s="14"/>
      <c r="D653" s="14"/>
      <c r="E653" s="33"/>
      <c r="F653" s="142">
        <f t="shared" ref="F653" si="142">SUM(F649,F651,F642,F635,F628,F612,F599,F595,F593,F588,F579,F568,F561,F557,F544,F531,F597)</f>
        <v>0</v>
      </c>
      <c r="G653" s="143">
        <f t="shared" ref="G653:M653" si="143">SUM(G649,G651,G642,G635,G628,G612,G599,G595,G593,G588,G579,G568,G561,G557,G544,G531,G597)</f>
        <v>0</v>
      </c>
      <c r="H653" s="144">
        <f t="shared" si="143"/>
        <v>0</v>
      </c>
      <c r="I653" s="144">
        <f t="shared" si="143"/>
        <v>0</v>
      </c>
      <c r="J653" s="144">
        <f t="shared" si="143"/>
        <v>0</v>
      </c>
      <c r="K653" s="144">
        <f t="shared" si="143"/>
        <v>0</v>
      </c>
      <c r="L653" s="144">
        <f t="shared" si="143"/>
        <v>0</v>
      </c>
      <c r="M653" s="145">
        <f t="shared" si="143"/>
        <v>0</v>
      </c>
      <c r="N653" s="29"/>
      <c r="O653" s="29"/>
    </row>
    <row r="654" spans="1:15" ht="15" x14ac:dyDescent="0.2">
      <c r="A654" s="182"/>
      <c r="B654" s="91"/>
      <c r="C654" s="91"/>
      <c r="D654" s="91"/>
      <c r="F654" s="191"/>
      <c r="G654" s="146"/>
      <c r="H654" s="146"/>
      <c r="I654" s="146"/>
      <c r="J654" s="146"/>
      <c r="K654" s="146"/>
      <c r="L654" s="146"/>
      <c r="M654" s="146"/>
    </row>
    <row r="655" spans="1:15" ht="15" x14ac:dyDescent="0.2">
      <c r="A655" s="183"/>
      <c r="B655" s="94"/>
      <c r="C655" s="91"/>
      <c r="D655" s="91"/>
      <c r="F655" s="192"/>
      <c r="G655" s="95"/>
      <c r="H655" s="95"/>
      <c r="I655" s="95"/>
      <c r="J655" s="95"/>
      <c r="K655" s="95"/>
      <c r="L655" s="95"/>
      <c r="M655" s="95"/>
    </row>
    <row r="656" spans="1:15" ht="15" x14ac:dyDescent="0.2">
      <c r="A656" s="182"/>
      <c r="B656" s="91"/>
      <c r="C656" s="91"/>
      <c r="D656" s="91"/>
      <c r="F656" s="192"/>
      <c r="G656" s="95"/>
      <c r="H656" s="95"/>
      <c r="I656" s="95"/>
      <c r="J656" s="95"/>
      <c r="K656" s="95"/>
      <c r="L656" s="95"/>
      <c r="M656" s="95"/>
    </row>
    <row r="657" spans="1:13" x14ac:dyDescent="0.2">
      <c r="A657" s="184"/>
      <c r="B657"/>
      <c r="C657"/>
      <c r="D657"/>
      <c r="E657"/>
      <c r="F657" s="193"/>
      <c r="G657" s="96"/>
      <c r="H657" s="96"/>
      <c r="I657" s="96"/>
      <c r="J657" s="96"/>
      <c r="K657" s="96"/>
      <c r="L657" s="96"/>
      <c r="M657" s="96"/>
    </row>
    <row r="658" spans="1:13" x14ac:dyDescent="0.2">
      <c r="A658" s="184"/>
      <c r="B658"/>
      <c r="C658"/>
      <c r="D658"/>
      <c r="E658"/>
      <c r="F658" s="193"/>
      <c r="G658" s="96"/>
      <c r="H658" s="96"/>
      <c r="I658" s="96"/>
      <c r="J658" s="96"/>
      <c r="K658" s="96"/>
      <c r="L658" s="96"/>
      <c r="M658" s="96"/>
    </row>
    <row r="659" spans="1:13" x14ac:dyDescent="0.2">
      <c r="A659" s="184"/>
      <c r="B659"/>
      <c r="C659"/>
      <c r="D659"/>
      <c r="E659"/>
      <c r="F659" s="193"/>
      <c r="G659" s="96"/>
      <c r="H659" s="96"/>
      <c r="I659" s="96"/>
      <c r="J659" s="96"/>
      <c r="K659" s="96"/>
      <c r="L659" s="96"/>
      <c r="M659" s="96"/>
    </row>
    <row r="660" spans="1:13" x14ac:dyDescent="0.2">
      <c r="A660" s="184"/>
      <c r="B660"/>
      <c r="C660"/>
      <c r="D660"/>
      <c r="E660"/>
      <c r="F660" s="193"/>
      <c r="G660" s="96"/>
      <c r="H660" s="96"/>
      <c r="I660" s="96"/>
      <c r="J660" s="96"/>
      <c r="K660" s="96"/>
      <c r="L660" s="96"/>
      <c r="M660" s="96"/>
    </row>
    <row r="661" spans="1:13" x14ac:dyDescent="0.2">
      <c r="A661" s="184"/>
      <c r="B661"/>
      <c r="C661"/>
      <c r="D661"/>
      <c r="E661"/>
      <c r="F661" s="193"/>
      <c r="G661" s="96"/>
      <c r="H661" s="96"/>
      <c r="I661" s="96"/>
      <c r="J661" s="96"/>
      <c r="K661" s="96"/>
      <c r="L661" s="96"/>
      <c r="M661" s="96"/>
    </row>
    <row r="662" spans="1:13" x14ac:dyDescent="0.2">
      <c r="A662" s="184"/>
      <c r="B662"/>
      <c r="C662"/>
      <c r="D662"/>
      <c r="E662"/>
      <c r="F662" s="193"/>
      <c r="G662" s="96"/>
      <c r="H662" s="96"/>
      <c r="I662" s="96"/>
      <c r="J662" s="96"/>
      <c r="K662" s="96"/>
      <c r="L662" s="96"/>
      <c r="M662" s="96"/>
    </row>
    <row r="663" spans="1:13" x14ac:dyDescent="0.2">
      <c r="A663" s="184"/>
      <c r="B663"/>
      <c r="C663"/>
      <c r="D663"/>
      <c r="E663"/>
      <c r="F663" s="193"/>
      <c r="G663" s="96"/>
      <c r="H663" s="96"/>
      <c r="I663" s="96"/>
      <c r="J663" s="96"/>
      <c r="K663" s="96"/>
      <c r="L663" s="96"/>
      <c r="M663" s="96"/>
    </row>
    <row r="664" spans="1:13" x14ac:dyDescent="0.2">
      <c r="A664"/>
      <c r="B664"/>
      <c r="C664"/>
      <c r="D664"/>
      <c r="E664"/>
      <c r="F664" s="193"/>
      <c r="G664" s="96"/>
      <c r="H664" s="96"/>
      <c r="I664" s="96"/>
      <c r="J664" s="96"/>
      <c r="K664" s="96"/>
      <c r="L664" s="96"/>
      <c r="M664" s="96"/>
    </row>
    <row r="665" spans="1:13" x14ac:dyDescent="0.2">
      <c r="A665"/>
      <c r="B665"/>
      <c r="C665"/>
      <c r="D665"/>
      <c r="E665"/>
      <c r="F665" s="193"/>
      <c r="G665" s="96"/>
      <c r="H665" s="96"/>
      <c r="I665" s="96"/>
      <c r="J665" s="96"/>
      <c r="K665" s="96"/>
      <c r="L665" s="96"/>
      <c r="M665" s="96"/>
    </row>
    <row r="666" spans="1:13" x14ac:dyDescent="0.2">
      <c r="A666"/>
      <c r="B666"/>
      <c r="C666"/>
      <c r="D666"/>
      <c r="E666"/>
      <c r="F666" s="193"/>
      <c r="G666" s="96"/>
      <c r="H666" s="96"/>
      <c r="I666" s="96"/>
      <c r="J666" s="96"/>
      <c r="K666" s="96"/>
      <c r="L666" s="96"/>
      <c r="M666" s="96"/>
    </row>
    <row r="667" spans="1:13" x14ac:dyDescent="0.2">
      <c r="A667"/>
      <c r="B667"/>
      <c r="C667"/>
      <c r="D667"/>
      <c r="E667"/>
      <c r="F667" s="193"/>
      <c r="G667" s="96"/>
      <c r="H667" s="96"/>
      <c r="I667" s="96"/>
      <c r="J667" s="96"/>
      <c r="K667" s="96"/>
      <c r="L667" s="96"/>
      <c r="M667" s="96"/>
    </row>
    <row r="668" spans="1:13" x14ac:dyDescent="0.2">
      <c r="A668"/>
      <c r="B668"/>
      <c r="C668"/>
      <c r="D668"/>
      <c r="E668"/>
      <c r="F668" s="193"/>
      <c r="G668" s="96"/>
      <c r="H668" s="96"/>
      <c r="I668" s="96"/>
      <c r="J668" s="96"/>
      <c r="K668" s="96"/>
      <c r="L668" s="96"/>
      <c r="M668" s="96"/>
    </row>
    <row r="669" spans="1:13" x14ac:dyDescent="0.2">
      <c r="A669"/>
      <c r="B669"/>
      <c r="C669"/>
      <c r="D669"/>
      <c r="E669"/>
      <c r="F669" s="193"/>
      <c r="G669" s="96"/>
      <c r="H669" s="96"/>
      <c r="I669" s="96"/>
      <c r="J669" s="96"/>
      <c r="K669" s="96"/>
      <c r="L669" s="96"/>
      <c r="M669" s="96"/>
    </row>
    <row r="670" spans="1:13" x14ac:dyDescent="0.2">
      <c r="A670"/>
      <c r="B670"/>
      <c r="C670"/>
      <c r="D670"/>
      <c r="E670"/>
      <c r="F670" s="193"/>
      <c r="G670" s="96"/>
      <c r="H670" s="96"/>
      <c r="I670" s="96"/>
      <c r="J670" s="96"/>
      <c r="K670" s="96"/>
      <c r="L670" s="96"/>
      <c r="M670" s="96"/>
    </row>
    <row r="671" spans="1:13" x14ac:dyDescent="0.2">
      <c r="A671"/>
      <c r="B671"/>
      <c r="C671"/>
      <c r="D671"/>
      <c r="E671"/>
      <c r="F671" s="193"/>
      <c r="G671" s="96"/>
      <c r="H671" s="96"/>
      <c r="I671" s="96"/>
      <c r="J671" s="96"/>
      <c r="K671" s="96"/>
      <c r="L671" s="96"/>
      <c r="M671" s="96"/>
    </row>
    <row r="672" spans="1:13" x14ac:dyDescent="0.2">
      <c r="A672"/>
      <c r="B672"/>
      <c r="C672"/>
      <c r="D672"/>
      <c r="E672"/>
      <c r="F672" s="193"/>
      <c r="G672" s="96"/>
      <c r="H672" s="96"/>
      <c r="I672" s="96"/>
      <c r="J672" s="96"/>
      <c r="K672" s="96"/>
      <c r="L672" s="96"/>
      <c r="M672" s="96"/>
    </row>
    <row r="673" spans="1:13" x14ac:dyDescent="0.2">
      <c r="A673"/>
      <c r="B673"/>
      <c r="C673"/>
      <c r="D673"/>
      <c r="E673"/>
      <c r="F673" s="193"/>
      <c r="G673" s="96"/>
      <c r="H673" s="96"/>
      <c r="I673" s="96"/>
      <c r="J673" s="96"/>
      <c r="K673" s="96"/>
      <c r="L673" s="96"/>
      <c r="M673" s="96"/>
    </row>
    <row r="674" spans="1:13" x14ac:dyDescent="0.2">
      <c r="A674"/>
      <c r="B674"/>
      <c r="C674"/>
      <c r="D674"/>
      <c r="E674"/>
      <c r="F674" s="193"/>
      <c r="G674" s="96"/>
      <c r="H674" s="96"/>
      <c r="I674" s="96"/>
      <c r="J674" s="96"/>
      <c r="K674" s="96"/>
      <c r="L674" s="96"/>
      <c r="M674" s="96"/>
    </row>
    <row r="675" spans="1:13" x14ac:dyDescent="0.2">
      <c r="A675"/>
      <c r="B675"/>
      <c r="C675"/>
      <c r="D675"/>
      <c r="E675"/>
      <c r="F675" s="193"/>
      <c r="G675" s="96"/>
      <c r="H675" s="96"/>
      <c r="I675" s="96"/>
      <c r="J675" s="96"/>
      <c r="K675" s="96"/>
      <c r="L675" s="96"/>
      <c r="M675" s="96"/>
    </row>
    <row r="676" spans="1:13" x14ac:dyDescent="0.2">
      <c r="A676"/>
      <c r="B676"/>
      <c r="C676"/>
      <c r="D676"/>
      <c r="E676"/>
      <c r="F676" s="193"/>
      <c r="G676" s="96"/>
      <c r="H676" s="96"/>
      <c r="I676" s="96"/>
      <c r="J676" s="96"/>
      <c r="K676" s="96"/>
      <c r="L676" s="96"/>
      <c r="M676" s="96"/>
    </row>
    <row r="677" spans="1:13" x14ac:dyDescent="0.2">
      <c r="A677"/>
      <c r="B677"/>
      <c r="C677"/>
      <c r="D677"/>
      <c r="E677"/>
      <c r="F677" s="193"/>
      <c r="G677" s="96"/>
      <c r="H677" s="96"/>
      <c r="I677" s="96"/>
      <c r="J677" s="96"/>
      <c r="K677" s="96"/>
      <c r="L677" s="96"/>
      <c r="M677" s="96"/>
    </row>
    <row r="678" spans="1:13" x14ac:dyDescent="0.2">
      <c r="A678"/>
      <c r="B678"/>
      <c r="C678"/>
      <c r="D678"/>
      <c r="E678"/>
      <c r="F678" s="193"/>
      <c r="G678" s="96"/>
      <c r="H678" s="96"/>
      <c r="I678" s="96"/>
      <c r="J678" s="96"/>
      <c r="K678" s="96"/>
      <c r="L678" s="96"/>
      <c r="M678" s="96"/>
    </row>
    <row r="679" spans="1:13" x14ac:dyDescent="0.2">
      <c r="A679"/>
      <c r="B679"/>
      <c r="C679"/>
      <c r="D679"/>
      <c r="E679"/>
      <c r="F679" s="193"/>
      <c r="G679" s="96"/>
      <c r="H679" s="96"/>
      <c r="I679" s="96"/>
      <c r="J679" s="96"/>
      <c r="K679" s="96"/>
      <c r="L679" s="96"/>
      <c r="M679" s="96"/>
    </row>
    <row r="680" spans="1:13" x14ac:dyDescent="0.2">
      <c r="A680"/>
      <c r="B680"/>
      <c r="C680"/>
      <c r="D680"/>
      <c r="E680"/>
      <c r="F680" s="193"/>
      <c r="G680" s="96"/>
      <c r="H680" s="96"/>
      <c r="I680" s="96"/>
      <c r="J680" s="96"/>
      <c r="K680" s="96"/>
      <c r="L680" s="96"/>
      <c r="M680" s="96"/>
    </row>
    <row r="681" spans="1:13" x14ac:dyDescent="0.2">
      <c r="F681" s="192"/>
      <c r="G681" s="95"/>
      <c r="H681" s="95"/>
      <c r="I681" s="95"/>
      <c r="J681" s="95"/>
      <c r="K681" s="95"/>
      <c r="L681" s="95"/>
      <c r="M681" s="95"/>
    </row>
    <row r="682" spans="1:13" x14ac:dyDescent="0.2">
      <c r="F682" s="192"/>
      <c r="G682" s="95"/>
      <c r="H682" s="95"/>
      <c r="I682" s="95"/>
      <c r="J682" s="95"/>
      <c r="K682" s="95"/>
      <c r="L682" s="95"/>
      <c r="M682" s="95"/>
    </row>
  </sheetData>
  <mergeCells count="40">
    <mergeCell ref="B452:D452"/>
    <mergeCell ref="B495:D495"/>
    <mergeCell ref="B529:D529"/>
    <mergeCell ref="B577:D577"/>
    <mergeCell ref="B626:D626"/>
    <mergeCell ref="B2:D2"/>
    <mergeCell ref="B46:D46"/>
    <mergeCell ref="B73:D73"/>
    <mergeCell ref="B119:D119"/>
    <mergeCell ref="B153:D153"/>
    <mergeCell ref="B416:D416"/>
    <mergeCell ref="C75:D75"/>
    <mergeCell ref="C204:D204"/>
    <mergeCell ref="C248:D248"/>
    <mergeCell ref="C252:D252"/>
    <mergeCell ref="C257:D257"/>
    <mergeCell ref="B344:D344"/>
    <mergeCell ref="B377:D377"/>
    <mergeCell ref="B202:D202"/>
    <mergeCell ref="B241:D241"/>
    <mergeCell ref="B275:D275"/>
    <mergeCell ref="B311:D311"/>
    <mergeCell ref="C236:D236"/>
    <mergeCell ref="F46:M46"/>
    <mergeCell ref="F2:M2"/>
    <mergeCell ref="F73:M73"/>
    <mergeCell ref="F275:M275"/>
    <mergeCell ref="F241:M241"/>
    <mergeCell ref="F119:M119"/>
    <mergeCell ref="F153:M153"/>
    <mergeCell ref="F202:M202"/>
    <mergeCell ref="F626:M626"/>
    <mergeCell ref="F311:M311"/>
    <mergeCell ref="F495:M495"/>
    <mergeCell ref="F416:M416"/>
    <mergeCell ref="F577:M577"/>
    <mergeCell ref="F452:M452"/>
    <mergeCell ref="F344:M344"/>
    <mergeCell ref="F377:M377"/>
    <mergeCell ref="F529:M529"/>
  </mergeCells>
  <phoneticPr fontId="0" type="noConversion"/>
  <pageMargins left="0.74803149606299213" right="0.70866141732283472" top="1.0236220472440944" bottom="0.70866141732283472" header="0.70866141732283472" footer="0.27559055118110237"/>
  <pageSetup paperSize="9" scale="58" fitToHeight="15" orientation="landscape" horizontalDpi="360" verticalDpi="360" r:id="rId1"/>
  <headerFooter alignWithMargins="0">
    <oddHeader>&amp;RAño 2006&amp;CTOTAL ESPAÑA</oddHeader>
    <oddFooter>&amp;L&amp;"Garamond,Normal"Sección III: Contaminantes Orgánicos Persistentes
&amp;R&amp;"Garamond,Normal" Página &amp;P de &amp;N                               &amp;CSerie 1990-2021</oddFooter>
  </headerFooter>
  <rowBreaks count="16" manualBreakCount="16">
    <brk id="44" max="34" man="1"/>
    <brk id="71" max="34" man="1"/>
    <brk id="117" max="34" man="1"/>
    <brk id="151" max="34" man="1"/>
    <brk id="200" max="34" man="1"/>
    <brk id="239" max="34" man="1"/>
    <brk id="273" max="34" man="1"/>
    <brk id="309" max="34" man="1"/>
    <brk id="342" max="34" man="1"/>
    <brk id="375" max="34" man="1"/>
    <brk id="414" max="34" man="1"/>
    <brk id="450" max="34" man="1"/>
    <brk id="493" max="34" man="1"/>
    <brk id="527" max="34" man="1"/>
    <brk id="575" max="34" man="1"/>
    <brk id="624" max="3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31"/>
  <dimension ref="A1:P670"/>
  <sheetViews>
    <sheetView showGridLines="0" tabSelected="1" zoomScaleNormal="100" workbookViewId="0"/>
  </sheetViews>
  <sheetFormatPr baseColWidth="10" defaultRowHeight="12.75" x14ac:dyDescent="0.2"/>
  <cols>
    <col min="1" max="1" width="5.85546875" style="21" customWidth="1"/>
    <col min="2" max="2" width="58.5703125" style="21" customWidth="1"/>
    <col min="3" max="3" width="7.140625" style="21" customWidth="1"/>
    <col min="4" max="5" width="12.7109375" style="21" customWidth="1"/>
    <col min="6" max="6" width="15.85546875" style="21" bestFit="1" customWidth="1"/>
    <col min="7" max="8" width="16.140625" style="21" bestFit="1" customWidth="1"/>
    <col min="9" max="9" width="15" style="21" bestFit="1" customWidth="1"/>
    <col min="10" max="11" width="12.7109375" style="21" customWidth="1"/>
    <col min="12" max="12" width="14.140625" style="21" bestFit="1" customWidth="1"/>
    <col min="13" max="13" width="15.28515625" style="21" bestFit="1" customWidth="1"/>
    <col min="14" max="14" width="14.7109375" style="21" bestFit="1" customWidth="1"/>
    <col min="15" max="15" width="12.7109375" style="21" customWidth="1"/>
    <col min="16" max="16384" width="11.42578125" style="21"/>
  </cols>
  <sheetData>
    <row r="1" spans="1:15" s="4" customFormat="1" ht="16.5" customHeight="1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s="8" customFormat="1" ht="32.25" customHeight="1" x14ac:dyDescent="0.25">
      <c r="A2" s="147"/>
      <c r="B2" s="148" t="s">
        <v>914</v>
      </c>
      <c r="C2" s="149"/>
      <c r="D2" s="216" t="s">
        <v>1</v>
      </c>
      <c r="E2" s="217"/>
      <c r="F2" s="217"/>
      <c r="G2" s="217"/>
      <c r="H2" s="217"/>
      <c r="I2" s="217"/>
      <c r="J2" s="217"/>
      <c r="K2" s="217"/>
      <c r="L2" s="217"/>
      <c r="M2" s="217"/>
      <c r="N2" s="218"/>
      <c r="O2"/>
    </row>
    <row r="3" spans="1:15" s="8" customFormat="1" ht="15.75" thickBot="1" x14ac:dyDescent="0.3">
      <c r="A3" s="150"/>
      <c r="B3" s="151"/>
      <c r="C3" s="152"/>
      <c r="D3" s="153" t="s">
        <v>2</v>
      </c>
      <c r="E3" s="154" t="s">
        <v>3</v>
      </c>
      <c r="F3" s="154" t="s">
        <v>4</v>
      </c>
      <c r="G3" s="154" t="s">
        <v>5</v>
      </c>
      <c r="H3" s="154" t="s">
        <v>6</v>
      </c>
      <c r="I3" s="154" t="s">
        <v>7</v>
      </c>
      <c r="J3" s="154" t="s">
        <v>8</v>
      </c>
      <c r="K3" s="154" t="s">
        <v>9</v>
      </c>
      <c r="L3" s="154" t="s">
        <v>962</v>
      </c>
      <c r="M3" s="154" t="s">
        <v>961</v>
      </c>
      <c r="N3" s="155" t="s">
        <v>963</v>
      </c>
      <c r="O3"/>
    </row>
    <row r="4" spans="1:15" ht="31.5" customHeight="1" x14ac:dyDescent="0.2">
      <c r="A4" s="156" t="s">
        <v>915</v>
      </c>
      <c r="B4" s="157" t="s">
        <v>916</v>
      </c>
      <c r="C4" s="157"/>
      <c r="D4" s="158">
        <f>ACIDIFICADORES!F43</f>
        <v>895382.07455306838</v>
      </c>
      <c r="E4" s="159">
        <f>ACIDIFICADORES!G43</f>
        <v>326425.12152510189</v>
      </c>
      <c r="F4" s="159">
        <f>ACIDIFICADORES!H43</f>
        <v>3834.1180210439625</v>
      </c>
      <c r="G4" s="159">
        <f>ACIDIFICADORES!I43</f>
        <v>8580.4109489668208</v>
      </c>
      <c r="H4" s="159">
        <f>ACIDIFICADORES!J43</f>
        <v>21384.188909442342</v>
      </c>
      <c r="I4" s="159">
        <f>ACIDIFICADORES!K43</f>
        <v>119130.39685760405</v>
      </c>
      <c r="J4" s="159">
        <f>ACIDIFICADORES!L43</f>
        <v>2592.8694879674304</v>
      </c>
      <c r="K4" s="159">
        <f>ACIDIFICADORES!M43</f>
        <v>158.82314519554754</v>
      </c>
      <c r="L4" s="159">
        <f>ACIDIFICADORES!N43</f>
        <v>0</v>
      </c>
      <c r="M4" s="159">
        <f>ACIDIFICADORES!O43</f>
        <v>0</v>
      </c>
      <c r="N4" s="160">
        <f>ACIDIFICADORES!P43</f>
        <v>0</v>
      </c>
      <c r="O4"/>
    </row>
    <row r="5" spans="1:15" ht="31.5" customHeight="1" x14ac:dyDescent="0.2">
      <c r="A5" s="161" t="s">
        <v>917</v>
      </c>
      <c r="B5" s="162" t="s">
        <v>918</v>
      </c>
      <c r="C5" s="162"/>
      <c r="D5" s="163">
        <f>ACIDIFICADORES!F70</f>
        <v>28412.815277606474</v>
      </c>
      <c r="E5" s="164">
        <f>ACIDIFICADORES!G70</f>
        <v>53068.821678571032</v>
      </c>
      <c r="F5" s="164">
        <f>ACIDIFICADORES!H70</f>
        <v>45303.288473468652</v>
      </c>
      <c r="G5" s="164">
        <f>ACIDIFICADORES!I70</f>
        <v>35434.5171668974</v>
      </c>
      <c r="H5" s="164">
        <f>ACIDIFICADORES!J70</f>
        <v>379374.45035556925</v>
      </c>
      <c r="I5" s="164">
        <f>ACIDIFICADORES!K70</f>
        <v>34470.588096011539</v>
      </c>
      <c r="J5" s="164">
        <f>ACIDIFICADORES!L70</f>
        <v>508.67038419987131</v>
      </c>
      <c r="K5" s="164">
        <f>ACIDIFICADORES!M70</f>
        <v>5519.0713489999998</v>
      </c>
      <c r="L5" s="164">
        <f>ACIDIFICADORES!N70</f>
        <v>0</v>
      </c>
      <c r="M5" s="164">
        <f>ACIDIFICADORES!O70</f>
        <v>0</v>
      </c>
      <c r="N5" s="165">
        <f>ACIDIFICADORES!P70</f>
        <v>0</v>
      </c>
      <c r="O5"/>
    </row>
    <row r="6" spans="1:15" ht="31.5" customHeight="1" x14ac:dyDescent="0.2">
      <c r="A6" s="161" t="s">
        <v>919</v>
      </c>
      <c r="B6" s="162" t="s">
        <v>920</v>
      </c>
      <c r="C6" s="162"/>
      <c r="D6" s="163">
        <f>ACIDIFICADORES!F116</f>
        <v>91362.14203538018</v>
      </c>
      <c r="E6" s="164">
        <f>ACIDIFICADORES!G116</f>
        <v>150801.21758097364</v>
      </c>
      <c r="F6" s="164">
        <f>ACIDIFICADORES!H116</f>
        <v>21437.146825990825</v>
      </c>
      <c r="G6" s="164">
        <f>ACIDIFICADORES!I116</f>
        <v>33492.960162305048</v>
      </c>
      <c r="H6" s="164">
        <f>ACIDIFICADORES!J116</f>
        <v>210960.50309558469</v>
      </c>
      <c r="I6" s="164">
        <f>ACIDIFICADORES!K116</f>
        <v>53810.624613856206</v>
      </c>
      <c r="J6" s="164">
        <f>ACIDIFICADORES!L116</f>
        <v>621.97815892160213</v>
      </c>
      <c r="K6" s="164">
        <f>ACIDIFICADORES!M116</f>
        <v>1703.7375920084103</v>
      </c>
      <c r="L6" s="164">
        <f>ACIDIFICADORES!N116</f>
        <v>0</v>
      </c>
      <c r="M6" s="164">
        <f>ACIDIFICADORES!O116</f>
        <v>0</v>
      </c>
      <c r="N6" s="165">
        <f>ACIDIFICADORES!P116</f>
        <v>0</v>
      </c>
      <c r="O6"/>
    </row>
    <row r="7" spans="1:15" ht="30.75" customHeight="1" x14ac:dyDescent="0.2">
      <c r="A7" s="161" t="s">
        <v>921</v>
      </c>
      <c r="B7" s="162" t="s">
        <v>922</v>
      </c>
      <c r="C7" s="162"/>
      <c r="D7" s="163">
        <f>ACIDIFICADORES!F238</f>
        <v>44023.817401606342</v>
      </c>
      <c r="E7" s="164">
        <f>ACIDIFICADORES!G238</f>
        <v>6933.6414764255896</v>
      </c>
      <c r="F7" s="164">
        <f>ACIDIFICADORES!H238</f>
        <v>42482.662737659972</v>
      </c>
      <c r="G7" s="164">
        <f>ACIDIFICADORES!I238</f>
        <v>5387.1909465800018</v>
      </c>
      <c r="H7" s="164">
        <f>ACIDIFICADORES!J238</f>
        <v>176562.0132147141</v>
      </c>
      <c r="I7" s="164">
        <f>ACIDIFICADORES!K238</f>
        <v>31464.353016898422</v>
      </c>
      <c r="J7" s="164">
        <f>ACIDIFICADORES!L238</f>
        <v>5826.1831999999995</v>
      </c>
      <c r="K7" s="164">
        <f>ACIDIFICADORES!M238</f>
        <v>3281.1231289446873</v>
      </c>
      <c r="L7" s="164">
        <f>ACIDIFICADORES!N238</f>
        <v>0</v>
      </c>
      <c r="M7" s="164">
        <f>ACIDIFICADORES!O238</f>
        <v>926923.40425765002</v>
      </c>
      <c r="N7" s="165">
        <f>ACIDIFICADORES!P238</f>
        <v>175841.34251758622</v>
      </c>
      <c r="O7"/>
    </row>
    <row r="8" spans="1:15" ht="31.5" customHeight="1" x14ac:dyDescent="0.2">
      <c r="A8" s="161" t="s">
        <v>923</v>
      </c>
      <c r="B8" s="162" t="s">
        <v>924</v>
      </c>
      <c r="C8" s="162"/>
      <c r="D8" s="163">
        <f>ACIDIFICADORES!F272</f>
        <v>0</v>
      </c>
      <c r="E8" s="164">
        <f>ACIDIFICADORES!G272</f>
        <v>0</v>
      </c>
      <c r="F8" s="164">
        <f>ACIDIFICADORES!H272</f>
        <v>29722.570569009411</v>
      </c>
      <c r="G8" s="164">
        <f>ACIDIFICADORES!I272</f>
        <v>35256.634890211564</v>
      </c>
      <c r="H8" s="164">
        <f>ACIDIFICADORES!J272</f>
        <v>0</v>
      </c>
      <c r="I8" s="164">
        <f>ACIDIFICADORES!K272</f>
        <v>11.0538865533081</v>
      </c>
      <c r="J8" s="164">
        <f>ACIDIFICADORES!L272</f>
        <v>0.11595379070079601</v>
      </c>
      <c r="K8" s="164">
        <f>ACIDIFICADORES!M272</f>
        <v>0</v>
      </c>
      <c r="L8" s="164">
        <f>ACIDIFICADORES!N272</f>
        <v>0</v>
      </c>
      <c r="M8" s="164">
        <f>ACIDIFICADORES!O272</f>
        <v>0</v>
      </c>
      <c r="N8" s="165">
        <f>ACIDIFICADORES!P272</f>
        <v>0</v>
      </c>
      <c r="O8"/>
    </row>
    <row r="9" spans="1:15" ht="31.5" customHeight="1" x14ac:dyDescent="0.2">
      <c r="A9" s="161" t="s">
        <v>925</v>
      </c>
      <c r="B9" s="162" t="s">
        <v>926</v>
      </c>
      <c r="C9" s="162"/>
      <c r="D9" s="163">
        <f>ACIDIFICADORES!F341</f>
        <v>19.357523</v>
      </c>
      <c r="E9" s="164">
        <f>ACIDIFICADORES!G341</f>
        <v>176.10634100000001</v>
      </c>
      <c r="F9" s="164">
        <f>ACIDIFICADORES!H341</f>
        <v>365416.37701900007</v>
      </c>
      <c r="G9" s="164">
        <f>ACIDIFICADORES!I341</f>
        <v>0</v>
      </c>
      <c r="H9" s="164">
        <f>ACIDIFICADORES!J341</f>
        <v>5385.6260109999994</v>
      </c>
      <c r="I9" s="164">
        <f>ACIDIFICADORES!K341</f>
        <v>0</v>
      </c>
      <c r="J9" s="164">
        <f>ACIDIFICADORES!L341</f>
        <v>2696.0457800000004</v>
      </c>
      <c r="K9" s="164">
        <f>ACIDIFICADORES!M341</f>
        <v>492.18064499999997</v>
      </c>
      <c r="L9" s="164">
        <f>ACIDIFICADORES!N341</f>
        <v>239133.22707049997</v>
      </c>
      <c r="M9" s="164">
        <f>ACIDIFICADORES!O341</f>
        <v>12690898.413007246</v>
      </c>
      <c r="N9" s="165">
        <f>ACIDIFICADORES!P341</f>
        <v>577.73435549999999</v>
      </c>
      <c r="O9"/>
    </row>
    <row r="10" spans="1:15" ht="31.5" customHeight="1" x14ac:dyDescent="0.2">
      <c r="A10" s="161" t="s">
        <v>927</v>
      </c>
      <c r="B10" s="162" t="s">
        <v>928</v>
      </c>
      <c r="C10" s="162"/>
      <c r="D10" s="163">
        <f>ACIDIFICADORES!F374</f>
        <v>2977.1285210000001</v>
      </c>
      <c r="E10" s="164">
        <f>ACIDIFICADORES!G374</f>
        <v>474102.91682500008</v>
      </c>
      <c r="F10" s="164">
        <f>ACIDIFICADORES!H374</f>
        <v>76056.029324999996</v>
      </c>
      <c r="G10" s="164">
        <f>ACIDIFICADORES!I374</f>
        <v>7785.1874379999999</v>
      </c>
      <c r="H10" s="164">
        <f>ACIDIFICADORES!J374</f>
        <v>608455.29846399999</v>
      </c>
      <c r="I10" s="164">
        <f>ACIDIFICADORES!K374</f>
        <v>95481.624951999998</v>
      </c>
      <c r="J10" s="164">
        <f>ACIDIFICADORES!L374</f>
        <v>2961.4193619999996</v>
      </c>
      <c r="K10" s="164">
        <f>ACIDIFICADORES!M374</f>
        <v>5303.1734429999997</v>
      </c>
      <c r="L10" s="164">
        <f>ACIDIFICADORES!N374</f>
        <v>0</v>
      </c>
      <c r="M10" s="164">
        <f>ACIDIFICADORES!O374</f>
        <v>0</v>
      </c>
      <c r="N10" s="165">
        <f>ACIDIFICADORES!P374</f>
        <v>0</v>
      </c>
      <c r="O10"/>
    </row>
    <row r="11" spans="1:15" ht="31.5" customHeight="1" x14ac:dyDescent="0.2">
      <c r="A11" s="161" t="s">
        <v>929</v>
      </c>
      <c r="B11" s="162" t="s">
        <v>930</v>
      </c>
      <c r="C11" s="162"/>
      <c r="D11" s="163">
        <f>ACIDIFICADORES!F413</f>
        <v>256800.90614744838</v>
      </c>
      <c r="E11" s="164">
        <f>ACIDIFICADORES!G413</f>
        <v>888904.97998402617</v>
      </c>
      <c r="F11" s="164">
        <f>ACIDIFICADORES!H413</f>
        <v>35362.765438565635</v>
      </c>
      <c r="G11" s="164">
        <f>ACIDIFICADORES!I413</f>
        <v>3688.5527581546007</v>
      </c>
      <c r="H11" s="164">
        <f>ACIDIFICADORES!J413</f>
        <v>114156.81096063071</v>
      </c>
      <c r="I11" s="164">
        <f>ACIDIFICADORES!K413</f>
        <v>62540.501459673396</v>
      </c>
      <c r="J11" s="164">
        <f>ACIDIFICADORES!L413</f>
        <v>1834.4791368706258</v>
      </c>
      <c r="K11" s="164">
        <f>ACIDIFICADORES!M413</f>
        <v>105.226054</v>
      </c>
      <c r="L11" s="164">
        <f>ACIDIFICADORES!N413</f>
        <v>0</v>
      </c>
      <c r="M11" s="164">
        <f>ACIDIFICADORES!O413</f>
        <v>0</v>
      </c>
      <c r="N11" s="165">
        <f>ACIDIFICADORES!P413</f>
        <v>0</v>
      </c>
      <c r="O11"/>
    </row>
    <row r="12" spans="1:15" ht="31.5" customHeight="1" x14ac:dyDescent="0.2">
      <c r="A12" s="161" t="s">
        <v>931</v>
      </c>
      <c r="B12" s="162" t="s">
        <v>932</v>
      </c>
      <c r="C12" s="162"/>
      <c r="D12" s="163">
        <f>ACIDIFICADORES!F449</f>
        <v>10158.33010031945</v>
      </c>
      <c r="E12" s="164">
        <f>ACIDIFICADORES!G449</f>
        <v>51786.722063650879</v>
      </c>
      <c r="F12" s="164">
        <f>ACIDIFICADORES!H449</f>
        <v>14123.339573681053</v>
      </c>
      <c r="G12" s="164">
        <f>ACIDIFICADORES!I449</f>
        <v>519001.32786439301</v>
      </c>
      <c r="H12" s="164">
        <f>ACIDIFICADORES!J449</f>
        <v>593939.29487015272</v>
      </c>
      <c r="I12" s="164">
        <f>ACIDIFICADORES!K449</f>
        <v>1247.7387267478316</v>
      </c>
      <c r="J12" s="164">
        <f>ACIDIFICADORES!L449</f>
        <v>5686.4433622572569</v>
      </c>
      <c r="K12" s="164">
        <f>ACIDIFICADORES!M449</f>
        <v>5214.3293729999996</v>
      </c>
      <c r="L12" s="164">
        <f>ACIDIFICADORES!N449</f>
        <v>0</v>
      </c>
      <c r="M12" s="164">
        <f>ACIDIFICADORES!O449</f>
        <v>0</v>
      </c>
      <c r="N12" s="165">
        <f>ACIDIFICADORES!P449</f>
        <v>0</v>
      </c>
      <c r="O12"/>
    </row>
    <row r="13" spans="1:15" ht="31.5" customHeight="1" x14ac:dyDescent="0.2">
      <c r="A13" s="161" t="s">
        <v>933</v>
      </c>
      <c r="B13" s="162" t="s">
        <v>572</v>
      </c>
      <c r="C13" s="162"/>
      <c r="D13" s="163">
        <f>ACIDIFICADORES!F526</f>
        <v>114.546385</v>
      </c>
      <c r="E13" s="164">
        <f>ACIDIFICADORES!G526</f>
        <v>80092.668194000027</v>
      </c>
      <c r="F13" s="164">
        <f>ACIDIFICADORES!H526</f>
        <v>105839.879965</v>
      </c>
      <c r="G13" s="164">
        <f>ACIDIFICADORES!I526</f>
        <v>958866.50032200001</v>
      </c>
      <c r="H13" s="164">
        <f>ACIDIFICADORES!J526</f>
        <v>15280.487524999999</v>
      </c>
      <c r="I13" s="164">
        <f>ACIDIFICADORES!K526</f>
        <v>582.65197000000001</v>
      </c>
      <c r="J13" s="164">
        <f>ACIDIFICADORES!L526</f>
        <v>27264.850460000001</v>
      </c>
      <c r="K13" s="164">
        <f>ACIDIFICADORES!M526</f>
        <v>486607.2023280001</v>
      </c>
      <c r="L13" s="164">
        <f>ACIDIFICADORES!N526</f>
        <v>0</v>
      </c>
      <c r="M13" s="164">
        <f>ACIDIFICADORES!O526</f>
        <v>0</v>
      </c>
      <c r="N13" s="165">
        <f>ACIDIFICADORES!P526</f>
        <v>0</v>
      </c>
      <c r="O13"/>
    </row>
    <row r="14" spans="1:15" ht="31.5" customHeight="1" x14ac:dyDescent="0.2">
      <c r="A14" s="161" t="s">
        <v>934</v>
      </c>
      <c r="B14" s="162" t="s">
        <v>935</v>
      </c>
      <c r="C14" s="162"/>
      <c r="D14" s="163">
        <f>ACIDIFICADORES!F653</f>
        <v>3962.050999999999</v>
      </c>
      <c r="E14" s="164">
        <f>ACIDIFICADORES!G653</f>
        <v>19857.854950000004</v>
      </c>
      <c r="F14" s="164">
        <f>ACIDIFICADORES!H653</f>
        <v>52520.398479999996</v>
      </c>
      <c r="G14" s="164">
        <f>ACIDIFICADORES!I653</f>
        <v>10917.915225000001</v>
      </c>
      <c r="H14" s="164">
        <f>ACIDIFICADORES!J653</f>
        <v>568444.07090999966</v>
      </c>
      <c r="I14" s="164">
        <f>ACIDIFICADORES!K653</f>
        <v>0</v>
      </c>
      <c r="J14" s="164">
        <f>ACIDIFICADORES!L653</f>
        <v>2637.7568809999993</v>
      </c>
      <c r="K14" s="164">
        <f>ACIDIFICADORES!M653</f>
        <v>4461.4819299999999</v>
      </c>
      <c r="L14" s="164">
        <f>ACIDIFICADORES!N653</f>
        <v>0</v>
      </c>
      <c r="M14" s="164">
        <f>ACIDIFICADORES!O653</f>
        <v>0</v>
      </c>
      <c r="N14" s="165">
        <f>ACIDIFICADORES!P653</f>
        <v>0</v>
      </c>
      <c r="O14"/>
    </row>
    <row r="15" spans="1:15" ht="31.5" customHeight="1" thickBot="1" x14ac:dyDescent="0.25">
      <c r="A15" s="219" t="s">
        <v>936</v>
      </c>
      <c r="B15" s="220"/>
      <c r="C15" s="166"/>
      <c r="D15" s="167">
        <f t="shared" ref="D15:N15" si="0">SUM(D4:D14)</f>
        <v>1333213.1689444291</v>
      </c>
      <c r="E15" s="168">
        <f t="shared" si="0"/>
        <v>2052150.0506187496</v>
      </c>
      <c r="F15" s="168">
        <f t="shared" si="0"/>
        <v>792098.57642841944</v>
      </c>
      <c r="G15" s="168">
        <f t="shared" si="0"/>
        <v>1618411.1977225083</v>
      </c>
      <c r="H15" s="168">
        <f t="shared" si="0"/>
        <v>2693942.7443160932</v>
      </c>
      <c r="I15" s="168">
        <f t="shared" si="0"/>
        <v>398739.53357934469</v>
      </c>
      <c r="J15" s="168">
        <f t="shared" si="0"/>
        <v>52630.812167007491</v>
      </c>
      <c r="K15" s="168">
        <f t="shared" si="0"/>
        <v>512846.34898814873</v>
      </c>
      <c r="L15" s="168">
        <f t="shared" si="0"/>
        <v>239133.22707049997</v>
      </c>
      <c r="M15" s="168">
        <f t="shared" si="0"/>
        <v>13617821.817264896</v>
      </c>
      <c r="N15" s="169">
        <f t="shared" si="0"/>
        <v>176419.07687308622</v>
      </c>
      <c r="O15"/>
    </row>
    <row r="16" spans="1:15" ht="12.75" customHeight="1" x14ac:dyDescent="0.2"/>
    <row r="17" spans="1:16" ht="12.75" customHeight="1" thickBot="1" x14ac:dyDescent="0.25"/>
    <row r="18" spans="1:16" s="8" customFormat="1" ht="32.25" customHeight="1" x14ac:dyDescent="0.25">
      <c r="A18" s="147"/>
      <c r="B18" s="148" t="s">
        <v>914</v>
      </c>
      <c r="C18" s="149"/>
      <c r="D18" s="216" t="s">
        <v>895</v>
      </c>
      <c r="E18" s="217"/>
      <c r="F18" s="217"/>
      <c r="G18" s="217"/>
      <c r="H18" s="217"/>
      <c r="I18" s="217"/>
      <c r="J18" s="217"/>
      <c r="K18" s="217"/>
      <c r="L18" s="218"/>
      <c r="M18" s="216" t="s">
        <v>896</v>
      </c>
      <c r="N18" s="217"/>
      <c r="O18" s="217"/>
      <c r="P18" s="218"/>
    </row>
    <row r="19" spans="1:16" s="8" customFormat="1" ht="18.75" thickBot="1" x14ac:dyDescent="0.4">
      <c r="A19" s="150"/>
      <c r="B19" s="151"/>
      <c r="C19" s="152"/>
      <c r="D19" s="153" t="s">
        <v>897</v>
      </c>
      <c r="E19" s="154" t="s">
        <v>898</v>
      </c>
      <c r="F19" s="154" t="s">
        <v>899</v>
      </c>
      <c r="G19" s="154" t="s">
        <v>900</v>
      </c>
      <c r="H19" s="154" t="s">
        <v>901</v>
      </c>
      <c r="I19" s="154" t="s">
        <v>902</v>
      </c>
      <c r="J19" s="154" t="s">
        <v>903</v>
      </c>
      <c r="K19" s="154" t="s">
        <v>904</v>
      </c>
      <c r="L19" s="155" t="s">
        <v>905</v>
      </c>
      <c r="M19" s="153" t="s">
        <v>937</v>
      </c>
      <c r="N19" s="154" t="s">
        <v>938</v>
      </c>
      <c r="O19" s="154" t="s">
        <v>939</v>
      </c>
      <c r="P19" s="155" t="s">
        <v>940</v>
      </c>
    </row>
    <row r="20" spans="1:16" ht="31.5" customHeight="1" x14ac:dyDescent="0.2">
      <c r="A20" s="156" t="s">
        <v>915</v>
      </c>
      <c r="B20" s="157" t="s">
        <v>916</v>
      </c>
      <c r="C20" s="157"/>
      <c r="D20" s="158">
        <f>'METALES PESADOS'!F43</f>
        <v>4544.7441858503698</v>
      </c>
      <c r="E20" s="159">
        <f>'METALES PESADOS'!G43</f>
        <v>2995.1459974572454</v>
      </c>
      <c r="F20" s="159">
        <f>'METALES PESADOS'!H43</f>
        <v>10845.132869357882</v>
      </c>
      <c r="G20" s="159">
        <f>'METALES PESADOS'!I43</f>
        <v>9174.3637844489203</v>
      </c>
      <c r="H20" s="159">
        <f>'METALES PESADOS'!J43</f>
        <v>4075.8704224286353</v>
      </c>
      <c r="I20" s="159">
        <f>'METALES PESADOS'!K43</f>
        <v>149498.26195907657</v>
      </c>
      <c r="J20" s="159">
        <f>'METALES PESADOS'!L43</f>
        <v>5232.3266253390884</v>
      </c>
      <c r="K20" s="159">
        <f>'METALES PESADOS'!M43</f>
        <v>3282.0127890589888</v>
      </c>
      <c r="L20" s="160">
        <f>'METALES PESADOS'!N43</f>
        <v>24669.378874314789</v>
      </c>
      <c r="M20" s="158">
        <f>'METALES PESADOS'!O43</f>
        <v>10236.829427535378</v>
      </c>
      <c r="N20" s="159">
        <f>'METALES PESADOS'!P43</f>
        <v>19201.094237821511</v>
      </c>
      <c r="O20" s="159">
        <f>'METALES PESADOS'!Q43</f>
        <v>27395.742856078039</v>
      </c>
      <c r="P20" s="160">
        <f>'METALES PESADOS'!R43</f>
        <v>389.5531135260677</v>
      </c>
    </row>
    <row r="21" spans="1:16" ht="31.5" customHeight="1" x14ac:dyDescent="0.2">
      <c r="A21" s="161" t="s">
        <v>917</v>
      </c>
      <c r="B21" s="162" t="s">
        <v>918</v>
      </c>
      <c r="C21" s="162"/>
      <c r="D21" s="163">
        <f>'METALES PESADOS'!F70</f>
        <v>178.36936899999998</v>
      </c>
      <c r="E21" s="164">
        <f>'METALES PESADOS'!G70</f>
        <v>1204.415831</v>
      </c>
      <c r="F21" s="164">
        <f>'METALES PESADOS'!H70</f>
        <v>3436.3240570000007</v>
      </c>
      <c r="G21" s="164">
        <f>'METALES PESADOS'!I70</f>
        <v>1035.0353700000001</v>
      </c>
      <c r="H21" s="164">
        <f>'METALES PESADOS'!J70</f>
        <v>181.7887650601638</v>
      </c>
      <c r="I21" s="164">
        <f>'METALES PESADOS'!K70</f>
        <v>12727.585380999999</v>
      </c>
      <c r="J21" s="164">
        <f>'METALES PESADOS'!L70</f>
        <v>5128.972240000001</v>
      </c>
      <c r="K21" s="164">
        <f>'METALES PESADOS'!M70</f>
        <v>86.127122</v>
      </c>
      <c r="L21" s="165">
        <f>'METALES PESADOS'!N70</f>
        <v>50054.873469999999</v>
      </c>
      <c r="M21" s="163">
        <f>'METALES PESADOS'!O70</f>
        <v>54277.008558375557</v>
      </c>
      <c r="N21" s="164">
        <f>'METALES PESADOS'!P70</f>
        <v>56402.424626375563</v>
      </c>
      <c r="O21" s="164">
        <f>'METALES PESADOS'!Q70</f>
        <v>59923.098874375552</v>
      </c>
      <c r="P21" s="165">
        <f>'METALES PESADOS'!R70</f>
        <v>6337.9970316749204</v>
      </c>
    </row>
    <row r="22" spans="1:16" ht="31.5" customHeight="1" x14ac:dyDescent="0.2">
      <c r="A22" s="161" t="s">
        <v>919</v>
      </c>
      <c r="B22" s="162" t="s">
        <v>920</v>
      </c>
      <c r="C22" s="162"/>
      <c r="D22" s="163">
        <f>'METALES PESADOS'!F116</f>
        <v>1329.186642352282</v>
      </c>
      <c r="E22" s="164">
        <f>'METALES PESADOS'!G116</f>
        <v>2133.1538533292915</v>
      </c>
      <c r="F22" s="164">
        <f>'METALES PESADOS'!H116</f>
        <v>4309.7119455829079</v>
      </c>
      <c r="G22" s="164">
        <f>'METALES PESADOS'!I116</f>
        <v>1919.3505813638967</v>
      </c>
      <c r="H22" s="164">
        <f>'METALES PESADOS'!J116</f>
        <v>900.26095344689543</v>
      </c>
      <c r="I22" s="164">
        <f>'METALES PESADOS'!K116</f>
        <v>16648.285163810127</v>
      </c>
      <c r="J22" s="164">
        <f>'METALES PESADOS'!L116</f>
        <v>12293.140906757479</v>
      </c>
      <c r="K22" s="164">
        <f>'METALES PESADOS'!M116</f>
        <v>411.67336827472178</v>
      </c>
      <c r="L22" s="165">
        <f>'METALES PESADOS'!N116</f>
        <v>40544.385632628291</v>
      </c>
      <c r="M22" s="163">
        <f>'METALES PESADOS'!O116</f>
        <v>10905.665924026007</v>
      </c>
      <c r="N22" s="164">
        <f>'METALES PESADOS'!P116</f>
        <v>13394.163918919607</v>
      </c>
      <c r="O22" s="164">
        <f>'METALES PESADOS'!Q116</f>
        <v>16593.325830561844</v>
      </c>
      <c r="P22" s="165">
        <f>'METALES PESADOS'!R116</f>
        <v>2583.1420920396522</v>
      </c>
    </row>
    <row r="23" spans="1:16" ht="30.75" customHeight="1" x14ac:dyDescent="0.2">
      <c r="A23" s="161" t="s">
        <v>921</v>
      </c>
      <c r="B23" s="162" t="s">
        <v>922</v>
      </c>
      <c r="C23" s="162"/>
      <c r="D23" s="163">
        <f>'METALES PESADOS'!F238</f>
        <v>2165.0012669316484</v>
      </c>
      <c r="E23" s="164">
        <f>'METALES PESADOS'!G238</f>
        <v>2535.3082367155098</v>
      </c>
      <c r="F23" s="164">
        <f>'METALES PESADOS'!H238</f>
        <v>9036.0636295945151</v>
      </c>
      <c r="G23" s="164">
        <f>'METALES PESADOS'!I238</f>
        <v>11466.679077430859</v>
      </c>
      <c r="H23" s="164">
        <f>'METALES PESADOS'!J238</f>
        <v>2004.5139132552681</v>
      </c>
      <c r="I23" s="164">
        <f>'METALES PESADOS'!K238</f>
        <v>7818.1452692176308</v>
      </c>
      <c r="J23" s="164">
        <f>'METALES PESADOS'!L238</f>
        <v>53221.371717032198</v>
      </c>
      <c r="K23" s="164">
        <f>'METALES PESADOS'!M238</f>
        <v>4343.8559738200001</v>
      </c>
      <c r="L23" s="165">
        <f>'METALES PESADOS'!N238</f>
        <v>40542.044968819246</v>
      </c>
      <c r="M23" s="163">
        <f>'METALES PESADOS'!O238</f>
        <v>10646.135412184687</v>
      </c>
      <c r="N23" s="164">
        <f>'METALES PESADOS'!P238</f>
        <v>58400.158282856566</v>
      </c>
      <c r="O23" s="164">
        <f>'METALES PESADOS'!Q238</f>
        <v>147924.85481806766</v>
      </c>
      <c r="P23" s="165">
        <f>'METALES PESADOS'!R238</f>
        <v>120.6764079333894</v>
      </c>
    </row>
    <row r="24" spans="1:16" ht="31.5" customHeight="1" x14ac:dyDescent="0.2">
      <c r="A24" s="161" t="s">
        <v>923</v>
      </c>
      <c r="B24" s="162" t="s">
        <v>924</v>
      </c>
      <c r="C24" s="162"/>
      <c r="D24" s="163">
        <f>'METALES PESADOS'!F272</f>
        <v>0</v>
      </c>
      <c r="E24" s="164">
        <f>'METALES PESADOS'!G272</f>
        <v>0</v>
      </c>
      <c r="F24" s="164">
        <f>'METALES PESADOS'!H272</f>
        <v>0</v>
      </c>
      <c r="G24" s="164">
        <f>'METALES PESADOS'!I272</f>
        <v>0</v>
      </c>
      <c r="H24" s="164">
        <f>'METALES PESADOS'!J272</f>
        <v>0</v>
      </c>
      <c r="I24" s="164">
        <f>'METALES PESADOS'!K272</f>
        <v>0</v>
      </c>
      <c r="J24" s="164">
        <f>'METALES PESADOS'!L272</f>
        <v>0</v>
      </c>
      <c r="K24" s="164">
        <f>'METALES PESADOS'!M272</f>
        <v>0</v>
      </c>
      <c r="L24" s="165">
        <f>'METALES PESADOS'!N272</f>
        <v>0</v>
      </c>
      <c r="M24" s="163">
        <f>'METALES PESADOS'!O272</f>
        <v>71.772000000000006</v>
      </c>
      <c r="N24" s="164">
        <f>'METALES PESADOS'!P272</f>
        <v>466.51799999999997</v>
      </c>
      <c r="O24" s="164">
        <f>'METALES PESADOS'!Q272</f>
        <v>980.88400000000001</v>
      </c>
      <c r="P24" s="165">
        <f>'METALES PESADOS'!R272</f>
        <v>0</v>
      </c>
    </row>
    <row r="25" spans="1:16" ht="31.5" customHeight="1" x14ac:dyDescent="0.2">
      <c r="A25" s="161" t="s">
        <v>925</v>
      </c>
      <c r="B25" s="162" t="s">
        <v>926</v>
      </c>
      <c r="C25" s="162"/>
      <c r="D25" s="163">
        <f>'METALES PESADOS'!F341</f>
        <v>8.5260000000000006E-3</v>
      </c>
      <c r="E25" s="164">
        <f>'METALES PESADOS'!G341</f>
        <v>523.32888899999989</v>
      </c>
      <c r="F25" s="164">
        <f>'METALES PESADOS'!H341</f>
        <v>9.9991000000000024E-2</v>
      </c>
      <c r="G25" s="164">
        <f>'METALES PESADOS'!I341</f>
        <v>526.16534399999989</v>
      </c>
      <c r="H25" s="164">
        <f>'METALES PESADOS'!J341</f>
        <v>231.11854600000007</v>
      </c>
      <c r="I25" s="164">
        <f>'METALES PESADOS'!K341</f>
        <v>261.85199399999993</v>
      </c>
      <c r="J25" s="164">
        <f>'METALES PESADOS'!L341</f>
        <v>5.0252670000000013</v>
      </c>
      <c r="K25" s="164">
        <f>'METALES PESADOS'!M341</f>
        <v>0</v>
      </c>
      <c r="L25" s="165">
        <f>'METALES PESADOS'!N341</f>
        <v>263.32623899999993</v>
      </c>
      <c r="M25" s="163">
        <f>'METALES PESADOS'!O341</f>
        <v>2949.5208680000001</v>
      </c>
      <c r="N25" s="164">
        <f>'METALES PESADOS'!P341</f>
        <v>3257.062019</v>
      </c>
      <c r="O25" s="164">
        <f>'METALES PESADOS'!Q341</f>
        <v>3320.5829180000001</v>
      </c>
      <c r="P25" s="165">
        <f>'METALES PESADOS'!R341</f>
        <v>1177.4686469999999</v>
      </c>
    </row>
    <row r="26" spans="1:16" ht="31.5" customHeight="1" x14ac:dyDescent="0.2">
      <c r="A26" s="161" t="s">
        <v>927</v>
      </c>
      <c r="B26" s="162" t="s">
        <v>928</v>
      </c>
      <c r="C26" s="162"/>
      <c r="D26" s="163">
        <f>'METALES PESADOS'!F374</f>
        <v>99.629491999999999</v>
      </c>
      <c r="E26" s="164">
        <f>'METALES PESADOS'!G374</f>
        <v>322.29721600000005</v>
      </c>
      <c r="F26" s="164">
        <f>'METALES PESADOS'!H374</f>
        <v>4419.0659050000004</v>
      </c>
      <c r="G26" s="164">
        <f>'METALES PESADOS'!I374</f>
        <v>113377.95978499998</v>
      </c>
      <c r="H26" s="164">
        <f>'METALES PESADOS'!J374</f>
        <v>184.44518700000003</v>
      </c>
      <c r="I26" s="164">
        <f>'METALES PESADOS'!K374</f>
        <v>2466.4939319999999</v>
      </c>
      <c r="J26" s="164">
        <f>'METALES PESADOS'!L374</f>
        <v>69670.670492999998</v>
      </c>
      <c r="K26" s="164">
        <f>'METALES PESADOS'!M374</f>
        <v>356.47081299999996</v>
      </c>
      <c r="L26" s="165">
        <f>'METALES PESADOS'!N374</f>
        <v>57436.329494000005</v>
      </c>
      <c r="M26" s="163">
        <f>'METALES PESADOS'!O374</f>
        <v>25409.142355999997</v>
      </c>
      <c r="N26" s="164">
        <f>'METALES PESADOS'!P374</f>
        <v>30268.046424999993</v>
      </c>
      <c r="O26" s="164">
        <f>'METALES PESADOS'!Q374</f>
        <v>36760.372895999986</v>
      </c>
      <c r="P26" s="165">
        <f>'METALES PESADOS'!R374</f>
        <v>15263.267888</v>
      </c>
    </row>
    <row r="27" spans="1:16" ht="31.5" customHeight="1" x14ac:dyDescent="0.2">
      <c r="A27" s="161" t="s">
        <v>929</v>
      </c>
      <c r="B27" s="162" t="s">
        <v>930</v>
      </c>
      <c r="C27" s="162"/>
      <c r="D27" s="163">
        <f>'METALES PESADOS'!F413</f>
        <v>5364.9233818051543</v>
      </c>
      <c r="E27" s="164">
        <f>'METALES PESADOS'!G413</f>
        <v>222.10256149346881</v>
      </c>
      <c r="F27" s="164">
        <f>'METALES PESADOS'!H413</f>
        <v>5955.1724492064113</v>
      </c>
      <c r="G27" s="164">
        <f>'METALES PESADOS'!I413</f>
        <v>18734.726248678966</v>
      </c>
      <c r="H27" s="164">
        <f>'METALES PESADOS'!J413</f>
        <v>256.48836936981479</v>
      </c>
      <c r="I27" s="164">
        <f>'METALES PESADOS'!K413</f>
        <v>250052.24457318103</v>
      </c>
      <c r="J27" s="164">
        <f>'METALES PESADOS'!L413</f>
        <v>8783.2493539693041</v>
      </c>
      <c r="K27" s="164">
        <f>'METALES PESADOS'!M413</f>
        <v>1958.0804962363607</v>
      </c>
      <c r="L27" s="165">
        <f>'METALES PESADOS'!N413</f>
        <v>16726.761823858516</v>
      </c>
      <c r="M27" s="163">
        <f>'METALES PESADOS'!O413</f>
        <v>44937.490721184207</v>
      </c>
      <c r="N27" s="164">
        <f>'METALES PESADOS'!P413</f>
        <v>51382.860006184215</v>
      </c>
      <c r="O27" s="164">
        <f>'METALES PESADOS'!Q413</f>
        <v>51393.989576184213</v>
      </c>
      <c r="P27" s="165">
        <f>'METALES PESADOS'!R413</f>
        <v>5756.7887821224203</v>
      </c>
    </row>
    <row r="28" spans="1:16" ht="31.5" customHeight="1" x14ac:dyDescent="0.2">
      <c r="A28" s="161" t="s">
        <v>931</v>
      </c>
      <c r="B28" s="162" t="s">
        <v>932</v>
      </c>
      <c r="C28" s="162"/>
      <c r="D28" s="163">
        <f>'METALES PESADOS'!F449</f>
        <v>649.21710686075926</v>
      </c>
      <c r="E28" s="164">
        <f>'METALES PESADOS'!G449</f>
        <v>1415.1924397115602</v>
      </c>
      <c r="F28" s="164">
        <f>'METALES PESADOS'!H449</f>
        <v>752.79654375386247</v>
      </c>
      <c r="G28" s="164">
        <f>'METALES PESADOS'!I449</f>
        <v>3099.6131415761865</v>
      </c>
      <c r="H28" s="164">
        <f>'METALES PESADOS'!J449</f>
        <v>263.22375845593047</v>
      </c>
      <c r="I28" s="164">
        <f>'METALES PESADOS'!K449</f>
        <v>422.48491567430244</v>
      </c>
      <c r="J28" s="164">
        <f>'METALES PESADOS'!L449</f>
        <v>8742.1425578613598</v>
      </c>
      <c r="K28" s="164">
        <f>'METALES PESADOS'!M449</f>
        <v>313.55202001228855</v>
      </c>
      <c r="L28" s="165">
        <f>'METALES PESADOS'!N449</f>
        <v>172765.59690964938</v>
      </c>
      <c r="M28" s="163">
        <f>'METALES PESADOS'!O449</f>
        <v>45326.57680869312</v>
      </c>
      <c r="N28" s="164">
        <f>'METALES PESADOS'!P449</f>
        <v>47970.843535573113</v>
      </c>
      <c r="O28" s="164">
        <f>'METALES PESADOS'!Q449</f>
        <v>48905.531929533106</v>
      </c>
      <c r="P28" s="165">
        <f>'METALES PESADOS'!R449</f>
        <v>24255.484668509976</v>
      </c>
    </row>
    <row r="29" spans="1:16" ht="31.5" customHeight="1" x14ac:dyDescent="0.2">
      <c r="A29" s="161" t="s">
        <v>933</v>
      </c>
      <c r="B29" s="162" t="s">
        <v>572</v>
      </c>
      <c r="C29" s="162"/>
      <c r="D29" s="163">
        <f>'METALES PESADOS'!F526</f>
        <v>1.4661949999999999</v>
      </c>
      <c r="E29" s="164">
        <f>'METALES PESADOS'!G526</f>
        <v>201.60163399999999</v>
      </c>
      <c r="F29" s="164">
        <f>'METALES PESADOS'!H526</f>
        <v>18.327421000000001</v>
      </c>
      <c r="G29" s="164">
        <f>'METALES PESADOS'!I526</f>
        <v>16.723773999999999</v>
      </c>
      <c r="H29" s="164">
        <f>'METALES PESADOS'!J526</f>
        <v>32.072986999999998</v>
      </c>
      <c r="I29" s="164">
        <f>'METALES PESADOS'!K526</f>
        <v>11.912821999999998</v>
      </c>
      <c r="J29" s="164">
        <f>'METALES PESADOS'!L526</f>
        <v>25.200206000000001</v>
      </c>
      <c r="K29" s="164">
        <f>'METALES PESADOS'!M526</f>
        <v>4.5818590000000006</v>
      </c>
      <c r="L29" s="165">
        <f>'METALES PESADOS'!N526</f>
        <v>128.291946</v>
      </c>
      <c r="M29" s="163">
        <f>'METALES PESADOS'!O526</f>
        <v>5134.4337730000007</v>
      </c>
      <c r="N29" s="164">
        <f>'METALES PESADOS'!P526</f>
        <v>58554.379204000012</v>
      </c>
      <c r="O29" s="164">
        <f>'METALES PESADOS'!Q526</f>
        <v>90815.272386000011</v>
      </c>
      <c r="P29" s="165">
        <f>'METALES PESADOS'!R526</f>
        <v>114.546385</v>
      </c>
    </row>
    <row r="30" spans="1:16" ht="31.5" customHeight="1" x14ac:dyDescent="0.2">
      <c r="A30" s="161" t="s">
        <v>934</v>
      </c>
      <c r="B30" s="162" t="s">
        <v>935</v>
      </c>
      <c r="C30" s="162"/>
      <c r="D30" s="163">
        <f>'METALES PESADOS'!F653</f>
        <v>0</v>
      </c>
      <c r="E30" s="164">
        <f>'METALES PESADOS'!G653</f>
        <v>0</v>
      </c>
      <c r="F30" s="164">
        <f>'METALES PESADOS'!H653</f>
        <v>0</v>
      </c>
      <c r="G30" s="164">
        <f>'METALES PESADOS'!I653</f>
        <v>0</v>
      </c>
      <c r="H30" s="164">
        <f>'METALES PESADOS'!J653</f>
        <v>0</v>
      </c>
      <c r="I30" s="164">
        <f>'METALES PESADOS'!K653</f>
        <v>0</v>
      </c>
      <c r="J30" s="164">
        <f>'METALES PESADOS'!L653</f>
        <v>0</v>
      </c>
      <c r="K30" s="164">
        <f>'METALES PESADOS'!M653</f>
        <v>0</v>
      </c>
      <c r="L30" s="165">
        <f>'METALES PESADOS'!N653</f>
        <v>0</v>
      </c>
      <c r="M30" s="163">
        <f>'METALES PESADOS'!O653</f>
        <v>30309.951307999996</v>
      </c>
      <c r="N30" s="164">
        <f>'METALES PESADOS'!P653</f>
        <v>37045.496044</v>
      </c>
      <c r="O30" s="164">
        <f>'METALES PESADOS'!Q653</f>
        <v>57252.130245999986</v>
      </c>
      <c r="P30" s="165">
        <f>'METALES PESADOS'!R653</f>
        <v>2727.8956200000007</v>
      </c>
    </row>
    <row r="31" spans="1:16" ht="31.5" customHeight="1" thickBot="1" x14ac:dyDescent="0.25">
      <c r="A31" s="219" t="s">
        <v>936</v>
      </c>
      <c r="B31" s="220"/>
      <c r="C31" s="166"/>
      <c r="D31" s="167">
        <f t="shared" ref="D31:P31" si="1">SUM(D20:D30)</f>
        <v>14332.546165800213</v>
      </c>
      <c r="E31" s="168">
        <f t="shared" si="1"/>
        <v>11552.546658707079</v>
      </c>
      <c r="F31" s="168">
        <f t="shared" si="1"/>
        <v>38772.694811495581</v>
      </c>
      <c r="G31" s="168">
        <f t="shared" si="1"/>
        <v>159350.6171064988</v>
      </c>
      <c r="H31" s="168">
        <f t="shared" si="1"/>
        <v>8129.7829020167073</v>
      </c>
      <c r="I31" s="168">
        <f t="shared" si="1"/>
        <v>439907.26600995968</v>
      </c>
      <c r="J31" s="168">
        <f t="shared" si="1"/>
        <v>163102.09936695945</v>
      </c>
      <c r="K31" s="168">
        <f t="shared" si="1"/>
        <v>10756.354441402358</v>
      </c>
      <c r="L31" s="169">
        <f t="shared" si="1"/>
        <v>403130.98935827025</v>
      </c>
      <c r="M31" s="170">
        <f t="shared" si="1"/>
        <v>240204.52715699893</v>
      </c>
      <c r="N31" s="171">
        <f t="shared" si="1"/>
        <v>376343.04629973054</v>
      </c>
      <c r="O31" s="171">
        <f t="shared" si="1"/>
        <v>541265.78633080039</v>
      </c>
      <c r="P31" s="172">
        <f t="shared" si="1"/>
        <v>58726.820635806434</v>
      </c>
    </row>
    <row r="32" spans="1:16" ht="12.75" customHeight="1" x14ac:dyDescent="0.2"/>
    <row r="33" spans="1:12" ht="12.75" customHeight="1" thickBot="1" x14ac:dyDescent="0.25"/>
    <row r="34" spans="1:12" s="8" customFormat="1" ht="32.25" customHeight="1" x14ac:dyDescent="0.25">
      <c r="A34" s="147"/>
      <c r="B34" s="148" t="s">
        <v>914</v>
      </c>
      <c r="C34" s="149"/>
      <c r="D34" s="216" t="s">
        <v>909</v>
      </c>
      <c r="E34" s="217"/>
      <c r="F34" s="217"/>
      <c r="G34" s="217"/>
      <c r="H34" s="217"/>
      <c r="I34" s="217"/>
      <c r="J34" s="217"/>
      <c r="K34" s="218"/>
      <c r="L34"/>
    </row>
    <row r="35" spans="1:12" s="8" customFormat="1" ht="15.75" thickBot="1" x14ac:dyDescent="0.3">
      <c r="A35" s="150"/>
      <c r="B35" s="151"/>
      <c r="C35" s="152"/>
      <c r="D35" s="154" t="s">
        <v>910</v>
      </c>
      <c r="E35" s="154" t="s">
        <v>911</v>
      </c>
      <c r="F35" s="154" t="s">
        <v>966</v>
      </c>
      <c r="G35" s="154" t="s">
        <v>967</v>
      </c>
      <c r="H35" s="154" t="s">
        <v>964</v>
      </c>
      <c r="I35" s="154" t="s">
        <v>965</v>
      </c>
      <c r="J35" s="154" t="s">
        <v>912</v>
      </c>
      <c r="K35" s="155" t="s">
        <v>913</v>
      </c>
      <c r="L35"/>
    </row>
    <row r="36" spans="1:12" ht="31.5" customHeight="1" x14ac:dyDescent="0.2">
      <c r="A36" s="156" t="s">
        <v>915</v>
      </c>
      <c r="B36" s="157" t="s">
        <v>916</v>
      </c>
      <c r="C36" s="157"/>
      <c r="D36" s="159">
        <f>COPs!F43</f>
        <v>4.9593773663470008E-4</v>
      </c>
      <c r="E36" s="159">
        <f>COPs!G43</f>
        <v>4.0226981024110344</v>
      </c>
      <c r="F36" s="159">
        <f>COPs!H43</f>
        <v>65.382015458591169</v>
      </c>
      <c r="G36" s="159">
        <f>COPs!I43</f>
        <v>33.796971679135858</v>
      </c>
      <c r="H36" s="159">
        <f>COPs!J43</f>
        <v>22.454317733191314</v>
      </c>
      <c r="I36" s="159">
        <f>COPs!K43</f>
        <v>8.8380145027907577</v>
      </c>
      <c r="J36" s="159">
        <f>COPs!L43</f>
        <v>130.47131687562427</v>
      </c>
      <c r="K36" s="160">
        <f>COPs!M43</f>
        <v>2.1394266131875999E-3</v>
      </c>
      <c r="L36"/>
    </row>
    <row r="37" spans="1:12" ht="31.5" customHeight="1" x14ac:dyDescent="0.2">
      <c r="A37" s="161" t="s">
        <v>917</v>
      </c>
      <c r="B37" s="162" t="s">
        <v>918</v>
      </c>
      <c r="C37" s="162"/>
      <c r="D37" s="164">
        <f>COPs!F70</f>
        <v>0.46982720528930744</v>
      </c>
      <c r="E37" s="164">
        <f>COPs!G70</f>
        <v>58.134316897623066</v>
      </c>
      <c r="F37" s="164">
        <f>COPs!H70</f>
        <v>11969.757246591744</v>
      </c>
      <c r="G37" s="164">
        <f>COPs!I70</f>
        <v>11165.2368614524</v>
      </c>
      <c r="H37" s="164">
        <f>COPs!J70</f>
        <v>4288.100916263109</v>
      </c>
      <c r="I37" s="164">
        <f>COPs!K70</f>
        <v>6388.6043437105518</v>
      </c>
      <c r="J37" s="164">
        <f>COPs!L70</f>
        <v>33811.699368017806</v>
      </c>
      <c r="K37" s="165">
        <f>COPs!M70</f>
        <v>2.3248750000000005</v>
      </c>
      <c r="L37"/>
    </row>
    <row r="38" spans="1:12" ht="31.5" customHeight="1" x14ac:dyDescent="0.2">
      <c r="A38" s="161" t="s">
        <v>919</v>
      </c>
      <c r="B38" s="162" t="s">
        <v>920</v>
      </c>
      <c r="C38" s="162"/>
      <c r="D38" s="164">
        <f>COPs!F116</f>
        <v>0.59029870163153519</v>
      </c>
      <c r="E38" s="164">
        <f>COPs!G116</f>
        <v>9.5261320568218029</v>
      </c>
      <c r="F38" s="164">
        <f>COPs!H116</f>
        <v>531.36158179502866</v>
      </c>
      <c r="G38" s="164">
        <f>COPs!I116</f>
        <v>815.61030717881306</v>
      </c>
      <c r="H38" s="164">
        <f>COPs!J116</f>
        <v>267.21677061572302</v>
      </c>
      <c r="I38" s="164">
        <f>COPs!K116</f>
        <v>220.57569080652351</v>
      </c>
      <c r="J38" s="164">
        <f>COPs!L116</f>
        <v>1834.7643502678509</v>
      </c>
      <c r="K38" s="165">
        <f>COPs!M116</f>
        <v>0.38736657887560966</v>
      </c>
      <c r="L38"/>
    </row>
    <row r="39" spans="1:12" ht="30.75" customHeight="1" x14ac:dyDescent="0.2">
      <c r="A39" s="161" t="s">
        <v>921</v>
      </c>
      <c r="B39" s="162" t="s">
        <v>922</v>
      </c>
      <c r="C39" s="162"/>
      <c r="D39" s="164">
        <f>COPs!F238</f>
        <v>0.15816</v>
      </c>
      <c r="E39" s="164">
        <f>COPs!G238</f>
        <v>82.616587414028473</v>
      </c>
      <c r="F39" s="164">
        <f>COPs!H238</f>
        <v>2904.221356</v>
      </c>
      <c r="G39" s="164">
        <f>COPs!I238</f>
        <v>1603.6721600000001</v>
      </c>
      <c r="H39" s="164">
        <f>COPs!J238</f>
        <v>1603.6721600000001</v>
      </c>
      <c r="I39" s="164">
        <f>COPs!K238</f>
        <v>197.68668</v>
      </c>
      <c r="J39" s="164">
        <f>COPs!L238</f>
        <v>16511.901855380642</v>
      </c>
      <c r="K39" s="165">
        <f>COPs!M238</f>
        <v>35.287211499007519</v>
      </c>
      <c r="L39"/>
    </row>
    <row r="40" spans="1:12" ht="31.5" customHeight="1" x14ac:dyDescent="0.2">
      <c r="A40" s="161" t="s">
        <v>923</v>
      </c>
      <c r="B40" s="162" t="s">
        <v>924</v>
      </c>
      <c r="C40" s="162"/>
      <c r="D40" s="164">
        <f>COPs!F272</f>
        <v>0</v>
      </c>
      <c r="E40" s="164">
        <f>COPs!G272</f>
        <v>0</v>
      </c>
      <c r="F40" s="164">
        <f>COPs!H272</f>
        <v>0</v>
      </c>
      <c r="G40" s="164">
        <f>COPs!I272</f>
        <v>0</v>
      </c>
      <c r="H40" s="164">
        <f>COPs!J272</f>
        <v>0</v>
      </c>
      <c r="I40" s="164">
        <f>COPs!K272</f>
        <v>0</v>
      </c>
      <c r="J40" s="164">
        <f>COPs!L272</f>
        <v>0</v>
      </c>
      <c r="K40" s="165">
        <f>COPs!M272</f>
        <v>0</v>
      </c>
      <c r="L40"/>
    </row>
    <row r="41" spans="1:12" ht="31.5" customHeight="1" x14ac:dyDescent="0.2">
      <c r="A41" s="161" t="s">
        <v>925</v>
      </c>
      <c r="B41" s="162" t="s">
        <v>926</v>
      </c>
      <c r="C41" s="162"/>
      <c r="D41" s="164">
        <f>COPs!F341</f>
        <v>0</v>
      </c>
      <c r="E41" s="164">
        <f>COPs!G341</f>
        <v>9.6911000000000011E-3</v>
      </c>
      <c r="F41" s="164">
        <f>COPs!H341</f>
        <v>11.305221000000001</v>
      </c>
      <c r="G41" s="164">
        <f>COPs!I341</f>
        <v>4.6376550000000005</v>
      </c>
      <c r="H41" s="164">
        <f>COPs!J341</f>
        <v>4.6376550000000005</v>
      </c>
      <c r="I41" s="164">
        <f>COPs!K341</f>
        <v>4.6376550000000005</v>
      </c>
      <c r="J41" s="164">
        <f>COPs!L341</f>
        <v>25.218185999999999</v>
      </c>
      <c r="K41" s="165">
        <f>COPs!M341</f>
        <v>1310.6618350000003</v>
      </c>
      <c r="L41"/>
    </row>
    <row r="42" spans="1:12" ht="31.5" customHeight="1" x14ac:dyDescent="0.2">
      <c r="A42" s="161" t="s">
        <v>927</v>
      </c>
      <c r="B42" s="162" t="s">
        <v>928</v>
      </c>
      <c r="C42" s="162"/>
      <c r="D42" s="164">
        <f>COPs!F374</f>
        <v>0</v>
      </c>
      <c r="E42" s="164">
        <f>COPs!G374</f>
        <v>20.077830784200003</v>
      </c>
      <c r="F42" s="164">
        <f>COPs!H374</f>
        <v>539.48126900290004</v>
      </c>
      <c r="G42" s="164">
        <f>COPs!I374</f>
        <v>754.73815532469996</v>
      </c>
      <c r="H42" s="164">
        <f>COPs!J374</f>
        <v>649.19848637480004</v>
      </c>
      <c r="I42" s="164">
        <f>COPs!K374</f>
        <v>529.51375778979991</v>
      </c>
      <c r="J42" s="164">
        <f>COPs!L374</f>
        <v>2472.9316684848</v>
      </c>
      <c r="K42" s="165">
        <f>COPs!M374</f>
        <v>4.1953559999999994</v>
      </c>
      <c r="L42"/>
    </row>
    <row r="43" spans="1:12" ht="31.5" customHeight="1" x14ac:dyDescent="0.2">
      <c r="A43" s="161" t="s">
        <v>929</v>
      </c>
      <c r="B43" s="162" t="s">
        <v>930</v>
      </c>
      <c r="C43" s="162"/>
      <c r="D43" s="164">
        <f>COPs!F413</f>
        <v>1.3200739999999997</v>
      </c>
      <c r="E43" s="164">
        <f>COPs!G413</f>
        <v>4.0314816679609002</v>
      </c>
      <c r="F43" s="164">
        <f>COPs!H413</f>
        <v>157.31263957231783</v>
      </c>
      <c r="G43" s="164">
        <f>COPs!I413</f>
        <v>449.12146944353492</v>
      </c>
      <c r="H43" s="164">
        <f>COPs!J413</f>
        <v>313.41959764419005</v>
      </c>
      <c r="I43" s="164">
        <f>COPs!K413</f>
        <v>125.14955174842933</v>
      </c>
      <c r="J43" s="164">
        <f>COPs!L413</f>
        <v>1045.0032584083719</v>
      </c>
      <c r="K43" s="165">
        <f>COPs!M413</f>
        <v>4.5123499999999996</v>
      </c>
      <c r="L43"/>
    </row>
    <row r="44" spans="1:12" ht="31.5" customHeight="1" x14ac:dyDescent="0.2">
      <c r="A44" s="161" t="s">
        <v>931</v>
      </c>
      <c r="B44" s="162" t="s">
        <v>932</v>
      </c>
      <c r="C44" s="162"/>
      <c r="D44" s="164">
        <f>COPs!F449</f>
        <v>0.7611752303999999</v>
      </c>
      <c r="E44" s="164">
        <f>COPs!G449</f>
        <v>304.64951309334396</v>
      </c>
      <c r="F44" s="164">
        <f>COPs!H449</f>
        <v>58.267831296761301</v>
      </c>
      <c r="G44" s="164">
        <f>COPs!I449</f>
        <v>110.63061986234686</v>
      </c>
      <c r="H44" s="164">
        <f>COPs!J449</f>
        <v>230.28876908113736</v>
      </c>
      <c r="I44" s="164">
        <f>COPs!K449</f>
        <v>7.6553115199858821</v>
      </c>
      <c r="J44" s="164">
        <f>COPs!L449</f>
        <v>406.84253176024561</v>
      </c>
      <c r="K44" s="165">
        <f>COPs!M449</f>
        <v>0.21694146483299995</v>
      </c>
      <c r="L44"/>
    </row>
    <row r="45" spans="1:12" ht="31.5" customHeight="1" x14ac:dyDescent="0.2">
      <c r="A45" s="161" t="s">
        <v>933</v>
      </c>
      <c r="B45" s="162" t="s">
        <v>572</v>
      </c>
      <c r="C45" s="162"/>
      <c r="D45" s="164">
        <f>COPs!F526</f>
        <v>2.5805980000000002</v>
      </c>
      <c r="E45" s="164">
        <f>COPs!G526</f>
        <v>0.11454638327395536</v>
      </c>
      <c r="F45" s="164">
        <f>COPs!H526</f>
        <v>90.033457253328891</v>
      </c>
      <c r="G45" s="164">
        <f>COPs!I526</f>
        <v>251.31476490305803</v>
      </c>
      <c r="H45" s="164">
        <f>COPs!J526</f>
        <v>107.21541474442223</v>
      </c>
      <c r="I45" s="164">
        <f>COPs!K526</f>
        <v>76.975169560098024</v>
      </c>
      <c r="J45" s="164">
        <f>COPs!L526</f>
        <v>525.53880646090715</v>
      </c>
      <c r="K45" s="165">
        <f>COPs!M526</f>
        <v>0</v>
      </c>
      <c r="L45"/>
    </row>
    <row r="46" spans="1:12" ht="31.5" customHeight="1" x14ac:dyDescent="0.2">
      <c r="A46" s="161" t="s">
        <v>934</v>
      </c>
      <c r="B46" s="162" t="s">
        <v>935</v>
      </c>
      <c r="C46" s="162"/>
      <c r="D46" s="164">
        <f>COPs!F653</f>
        <v>0</v>
      </c>
      <c r="E46" s="164">
        <f>COPs!G653</f>
        <v>0</v>
      </c>
      <c r="F46" s="164">
        <f>COPs!H653</f>
        <v>0</v>
      </c>
      <c r="G46" s="164">
        <f>COPs!I653</f>
        <v>0</v>
      </c>
      <c r="H46" s="164">
        <f>COPs!J653</f>
        <v>0</v>
      </c>
      <c r="I46" s="164">
        <f>COPs!K653</f>
        <v>0</v>
      </c>
      <c r="J46" s="164">
        <f>COPs!L653</f>
        <v>0</v>
      </c>
      <c r="K46" s="165">
        <f>COPs!M653</f>
        <v>0</v>
      </c>
      <c r="L46"/>
    </row>
    <row r="47" spans="1:12" ht="31.5" customHeight="1" thickBot="1" x14ac:dyDescent="0.25">
      <c r="A47" s="219" t="s">
        <v>936</v>
      </c>
      <c r="B47" s="220"/>
      <c r="C47" s="166"/>
      <c r="D47" s="168">
        <f t="shared" ref="D47:K47" si="2">SUM(D36:D46)</f>
        <v>5.8806290750574775</v>
      </c>
      <c r="E47" s="168">
        <f t="shared" si="2"/>
        <v>483.18279749966314</v>
      </c>
      <c r="F47" s="168">
        <f t="shared" ref="F47:I47" si="3">SUM(F36:F46)</f>
        <v>16327.122617970672</v>
      </c>
      <c r="G47" s="168">
        <f t="shared" si="3"/>
        <v>15188.758964843988</v>
      </c>
      <c r="H47" s="168">
        <f t="shared" si="3"/>
        <v>7486.2040874565746</v>
      </c>
      <c r="I47" s="168">
        <f t="shared" si="3"/>
        <v>7559.6361746381781</v>
      </c>
      <c r="J47" s="168">
        <f t="shared" si="2"/>
        <v>56764.371341656246</v>
      </c>
      <c r="K47" s="169">
        <f t="shared" si="2"/>
        <v>1357.5880749693297</v>
      </c>
      <c r="L47"/>
    </row>
    <row r="48" spans="1:12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28.5" customHeight="1" x14ac:dyDescent="0.2"/>
    <row r="73" ht="12.75" customHeight="1" x14ac:dyDescent="0.2"/>
    <row r="74" ht="31.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29.2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29.2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29.25" customHeight="1" x14ac:dyDescent="0.2"/>
    <row r="202" ht="12.75" customHeight="1" x14ac:dyDescent="0.2"/>
    <row r="203" ht="31.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28.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32.25" customHeight="1" x14ac:dyDescent="0.2"/>
    <row r="242" ht="12.75" customHeight="1" x14ac:dyDescent="0.2"/>
    <row r="243" ht="12.75" customHeight="1" x14ac:dyDescent="0.2"/>
    <row r="244" ht="12.75" customHeight="1" x14ac:dyDescent="0.2"/>
    <row r="245" ht="30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31.5" customHeight="1" x14ac:dyDescent="0.2"/>
    <row r="251" ht="31.5" customHeight="1" x14ac:dyDescent="0.2"/>
    <row r="252" ht="30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29.2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29.2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31.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28.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29.2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29.2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29.2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29.2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29.2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29.2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29.2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</sheetData>
  <mergeCells count="7">
    <mergeCell ref="D2:N2"/>
    <mergeCell ref="A15:B15"/>
    <mergeCell ref="A47:B47"/>
    <mergeCell ref="D18:L18"/>
    <mergeCell ref="A31:B31"/>
    <mergeCell ref="M18:P18"/>
    <mergeCell ref="D34:K34"/>
  </mergeCells>
  <phoneticPr fontId="0" type="noConversion"/>
  <pageMargins left="0.74803149606299213" right="0.70866141732283472" top="1.4960629921259843" bottom="0.70866141732283472" header="0.9055118110236221" footer="0.43307086614173229"/>
  <pageSetup paperSize="9" scale="58" fitToHeight="15" orientation="landscape" horizontalDpi="360" verticalDpi="360" r:id="rId1"/>
  <headerFooter alignWithMargins="0">
    <oddHeader xml:space="preserve">&amp;C&amp;"Garamond,Normal"&amp;14INVENTARIO NACIONAL DE EMISIONES DE GASES DE EFECTO INVERNADERO Y CONTAMINANTES A LA ATMÓSFERA&amp;R&amp;"Garamond,Normal"&amp;14           </oddHeader>
    <oddFooter xml:space="preserve">&amp;L&amp;"Garamond,Normal"Emisiones por grupos de actividad&amp;CSerie 1990-2021&amp;R&amp;"Garamond,Normal" Página &amp;P de &amp;N                               </oddFooter>
  </headerFooter>
  <rowBreaks count="2" manualBreakCount="2">
    <brk id="16" max="13" man="1"/>
    <brk id="32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ACIDIFICADORES</vt:lpstr>
      <vt:lpstr>METALES PESADOS</vt:lpstr>
      <vt:lpstr>COPs</vt:lpstr>
      <vt:lpstr>RESUMEN</vt:lpstr>
      <vt:lpstr>ACIDIFICADORES!Área_de_impresión</vt:lpstr>
      <vt:lpstr>COPs!Área_de_impresión</vt:lpstr>
      <vt:lpstr>'METALES PESADOS'!Área_de_impresión</vt:lpstr>
      <vt:lpstr>RESUMEN!Área_de_impresión</vt:lpstr>
    </vt:vector>
  </TitlesOfParts>
  <Company>AED,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Cano Rego, Juan Carlos</cp:lastModifiedBy>
  <cp:lastPrinted>2023-03-16T19:43:11Z</cp:lastPrinted>
  <dcterms:created xsi:type="dcterms:W3CDTF">2014-04-21T12:54:45Z</dcterms:created>
  <dcterms:modified xsi:type="dcterms:W3CDTF">2023-03-16T21:41:36Z</dcterms:modified>
</cp:coreProperties>
</file>